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8380" windowHeight="12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Položky!$A$1:$K$99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Rekapitulace!$E$20</definedName>
    <definedName name="VRNnazev">Rekapitulace!$A$20</definedName>
    <definedName name="VRNproc">Rekapitulace!$F$20</definedName>
    <definedName name="VRNzakl">Rekapitulace!$G$20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G97" i="3" l="1"/>
  <c r="BG99" i="3" s="1"/>
  <c r="I14" i="2" s="1"/>
  <c r="BF97" i="3"/>
  <c r="BF99" i="3" s="1"/>
  <c r="H14" i="2" s="1"/>
  <c r="BE97" i="3"/>
  <c r="BE99" i="3" s="1"/>
  <c r="G14" i="2" s="1"/>
  <c r="BD97" i="3"/>
  <c r="BC97" i="3"/>
  <c r="BC99" i="3" s="1"/>
  <c r="E14" i="2" s="1"/>
  <c r="K97" i="3"/>
  <c r="I97" i="3"/>
  <c r="G97" i="3"/>
  <c r="B14" i="2"/>
  <c r="A14" i="2"/>
  <c r="BD99" i="3"/>
  <c r="F14" i="2" s="1"/>
  <c r="K99" i="3"/>
  <c r="I99" i="3"/>
  <c r="G99" i="3"/>
  <c r="C99" i="3"/>
  <c r="BG94" i="3"/>
  <c r="BF94" i="3"/>
  <c r="BE94" i="3"/>
  <c r="BC94" i="3"/>
  <c r="K94" i="3"/>
  <c r="I94" i="3"/>
  <c r="G94" i="3"/>
  <c r="BD94" i="3" s="1"/>
  <c r="BG92" i="3"/>
  <c r="BF92" i="3"/>
  <c r="BE92" i="3"/>
  <c r="BC92" i="3"/>
  <c r="K92" i="3"/>
  <c r="I92" i="3"/>
  <c r="I95" i="3" s="1"/>
  <c r="G92" i="3"/>
  <c r="BD92" i="3" s="1"/>
  <c r="BG89" i="3"/>
  <c r="BF89" i="3"/>
  <c r="BF95" i="3" s="1"/>
  <c r="H13" i="2" s="1"/>
  <c r="BE89" i="3"/>
  <c r="BE95" i="3" s="1"/>
  <c r="G13" i="2" s="1"/>
  <c r="BC89" i="3"/>
  <c r="K89" i="3"/>
  <c r="I89" i="3"/>
  <c r="G89" i="3"/>
  <c r="BD89" i="3" s="1"/>
  <c r="BG87" i="3"/>
  <c r="BF87" i="3"/>
  <c r="BE87" i="3"/>
  <c r="BC87" i="3"/>
  <c r="BC95" i="3" s="1"/>
  <c r="E13" i="2" s="1"/>
  <c r="K87" i="3"/>
  <c r="I87" i="3"/>
  <c r="G87" i="3"/>
  <c r="BD87" i="3" s="1"/>
  <c r="B13" i="2"/>
  <c r="A13" i="2"/>
  <c r="K95" i="3"/>
  <c r="C95" i="3"/>
  <c r="BG84" i="3"/>
  <c r="BG85" i="3" s="1"/>
  <c r="I12" i="2" s="1"/>
  <c r="BF84" i="3"/>
  <c r="BF85" i="3" s="1"/>
  <c r="H12" i="2" s="1"/>
  <c r="BE84" i="3"/>
  <c r="BE85" i="3" s="1"/>
  <c r="G12" i="2" s="1"/>
  <c r="BD84" i="3"/>
  <c r="BD85" i="3" s="1"/>
  <c r="F12" i="2" s="1"/>
  <c r="BC84" i="3"/>
  <c r="BC85" i="3" s="1"/>
  <c r="E12" i="2" s="1"/>
  <c r="K84" i="3"/>
  <c r="K85" i="3" s="1"/>
  <c r="I84" i="3"/>
  <c r="G84" i="3"/>
  <c r="G85" i="3" s="1"/>
  <c r="B12" i="2"/>
  <c r="A12" i="2"/>
  <c r="I85" i="3"/>
  <c r="C85" i="3"/>
  <c r="BG79" i="3"/>
  <c r="BG82" i="3" s="1"/>
  <c r="I11" i="2" s="1"/>
  <c r="BF79" i="3"/>
  <c r="BE79" i="3"/>
  <c r="BE82" i="3" s="1"/>
  <c r="G11" i="2" s="1"/>
  <c r="BD79" i="3"/>
  <c r="BD82" i="3" s="1"/>
  <c r="F11" i="2" s="1"/>
  <c r="K79" i="3"/>
  <c r="K82" i="3" s="1"/>
  <c r="I79" i="3"/>
  <c r="I82" i="3" s="1"/>
  <c r="G79" i="3"/>
  <c r="G82" i="3" s="1"/>
  <c r="B11" i="2"/>
  <c r="A11" i="2"/>
  <c r="BF82" i="3"/>
  <c r="H11" i="2" s="1"/>
  <c r="C82" i="3"/>
  <c r="BG75" i="3"/>
  <c r="BF75" i="3"/>
  <c r="BE75" i="3"/>
  <c r="BD75" i="3"/>
  <c r="K75" i="3"/>
  <c r="I75" i="3"/>
  <c r="G75" i="3"/>
  <c r="BC75" i="3" s="1"/>
  <c r="BG73" i="3"/>
  <c r="BG77" i="3" s="1"/>
  <c r="I10" i="2" s="1"/>
  <c r="BF73" i="3"/>
  <c r="BE73" i="3"/>
  <c r="BD73" i="3"/>
  <c r="BD77" i="3" s="1"/>
  <c r="F10" i="2" s="1"/>
  <c r="K73" i="3"/>
  <c r="I73" i="3"/>
  <c r="I77" i="3" s="1"/>
  <c r="G73" i="3"/>
  <c r="G77" i="3" s="1"/>
  <c r="B10" i="2"/>
  <c r="A10" i="2"/>
  <c r="BF77" i="3"/>
  <c r="H10" i="2" s="1"/>
  <c r="BE77" i="3"/>
  <c r="G10" i="2" s="1"/>
  <c r="K77" i="3"/>
  <c r="C77" i="3"/>
  <c r="BG69" i="3"/>
  <c r="BF69" i="3"/>
  <c r="BE69" i="3"/>
  <c r="BD69" i="3"/>
  <c r="BD71" i="3" s="1"/>
  <c r="F9" i="2" s="1"/>
  <c r="BC69" i="3"/>
  <c r="BC71" i="3" s="1"/>
  <c r="E9" i="2" s="1"/>
  <c r="K69" i="3"/>
  <c r="I69" i="3"/>
  <c r="G69" i="3"/>
  <c r="G71" i="3" s="1"/>
  <c r="B9" i="2"/>
  <c r="A9" i="2"/>
  <c r="BG71" i="3"/>
  <c r="I9" i="2" s="1"/>
  <c r="BF71" i="3"/>
  <c r="H9" i="2" s="1"/>
  <c r="BE71" i="3"/>
  <c r="G9" i="2" s="1"/>
  <c r="K71" i="3"/>
  <c r="I71" i="3"/>
  <c r="C71" i="3"/>
  <c r="BG66" i="3"/>
  <c r="BF66" i="3"/>
  <c r="BE66" i="3"/>
  <c r="BD66" i="3"/>
  <c r="BC66" i="3"/>
  <c r="K66" i="3"/>
  <c r="I66" i="3"/>
  <c r="G66" i="3"/>
  <c r="BG65" i="3"/>
  <c r="BF65" i="3"/>
  <c r="BE65" i="3"/>
  <c r="BD65" i="3"/>
  <c r="BC65" i="3"/>
  <c r="K65" i="3"/>
  <c r="I65" i="3"/>
  <c r="G65" i="3"/>
  <c r="BG63" i="3"/>
  <c r="BF63" i="3"/>
  <c r="BE63" i="3"/>
  <c r="BD63" i="3"/>
  <c r="BC63" i="3"/>
  <c r="K63" i="3"/>
  <c r="I63" i="3"/>
  <c r="G63" i="3"/>
  <c r="BG62" i="3"/>
  <c r="BF62" i="3"/>
  <c r="BE62" i="3"/>
  <c r="BD62" i="3"/>
  <c r="BC62" i="3"/>
  <c r="K62" i="3"/>
  <c r="I62" i="3"/>
  <c r="G62" i="3"/>
  <c r="BG60" i="3"/>
  <c r="BF60" i="3"/>
  <c r="BE60" i="3"/>
  <c r="BD60" i="3"/>
  <c r="BC60" i="3"/>
  <c r="K60" i="3"/>
  <c r="I60" i="3"/>
  <c r="G60" i="3"/>
  <c r="BG58" i="3"/>
  <c r="BF58" i="3"/>
  <c r="BE58" i="3"/>
  <c r="BD58" i="3"/>
  <c r="BC58" i="3"/>
  <c r="K58" i="3"/>
  <c r="I58" i="3"/>
  <c r="G58" i="3"/>
  <c r="BG56" i="3"/>
  <c r="BF56" i="3"/>
  <c r="BE56" i="3"/>
  <c r="BD56" i="3"/>
  <c r="BC56" i="3"/>
  <c r="K56" i="3"/>
  <c r="I56" i="3"/>
  <c r="G56" i="3"/>
  <c r="BG54" i="3"/>
  <c r="BF54" i="3"/>
  <c r="BE54" i="3"/>
  <c r="BD54" i="3"/>
  <c r="BC54" i="3"/>
  <c r="K54" i="3"/>
  <c r="I54" i="3"/>
  <c r="G54" i="3"/>
  <c r="BG52" i="3"/>
  <c r="BF52" i="3"/>
  <c r="BE52" i="3"/>
  <c r="BD52" i="3"/>
  <c r="BC52" i="3"/>
  <c r="K52" i="3"/>
  <c r="I52" i="3"/>
  <c r="G52" i="3"/>
  <c r="BG49" i="3"/>
  <c r="BF49" i="3"/>
  <c r="BF67" i="3" s="1"/>
  <c r="H8" i="2" s="1"/>
  <c r="BE49" i="3"/>
  <c r="BE67" i="3" s="1"/>
  <c r="G8" i="2" s="1"/>
  <c r="BD49" i="3"/>
  <c r="BD67" i="3" s="1"/>
  <c r="F8" i="2" s="1"/>
  <c r="BC49" i="3"/>
  <c r="K49" i="3"/>
  <c r="K67" i="3" s="1"/>
  <c r="I49" i="3"/>
  <c r="I67" i="3" s="1"/>
  <c r="G49" i="3"/>
  <c r="G67" i="3" s="1"/>
  <c r="B8" i="2"/>
  <c r="A8" i="2"/>
  <c r="BG67" i="3"/>
  <c r="I8" i="2" s="1"/>
  <c r="BC67" i="3"/>
  <c r="E8" i="2" s="1"/>
  <c r="C67" i="3"/>
  <c r="BG44" i="3"/>
  <c r="BF44" i="3"/>
  <c r="BE44" i="3"/>
  <c r="BD44" i="3"/>
  <c r="K44" i="3"/>
  <c r="I44" i="3"/>
  <c r="G44" i="3"/>
  <c r="BC44" i="3" s="1"/>
  <c r="BG42" i="3"/>
  <c r="BF42" i="3"/>
  <c r="BE42" i="3"/>
  <c r="BD42" i="3"/>
  <c r="BC42" i="3"/>
  <c r="K42" i="3"/>
  <c r="I42" i="3"/>
  <c r="G42" i="3"/>
  <c r="BG41" i="3"/>
  <c r="BF41" i="3"/>
  <c r="BE41" i="3"/>
  <c r="BD41" i="3"/>
  <c r="BC41" i="3"/>
  <c r="K41" i="3"/>
  <c r="I41" i="3"/>
  <c r="G41" i="3"/>
  <c r="BG40" i="3"/>
  <c r="BF40" i="3"/>
  <c r="BE40" i="3"/>
  <c r="BD40" i="3"/>
  <c r="BC40" i="3"/>
  <c r="K40" i="3"/>
  <c r="I40" i="3"/>
  <c r="G40" i="3"/>
  <c r="BG39" i="3"/>
  <c r="BF39" i="3"/>
  <c r="BE39" i="3"/>
  <c r="BD39" i="3"/>
  <c r="BC39" i="3"/>
  <c r="K39" i="3"/>
  <c r="I39" i="3"/>
  <c r="G39" i="3"/>
  <c r="BG34" i="3"/>
  <c r="BF34" i="3"/>
  <c r="BE34" i="3"/>
  <c r="BD34" i="3"/>
  <c r="BC34" i="3"/>
  <c r="K34" i="3"/>
  <c r="I34" i="3"/>
  <c r="G34" i="3"/>
  <c r="BG33" i="3"/>
  <c r="BF33" i="3"/>
  <c r="BE33" i="3"/>
  <c r="BD33" i="3"/>
  <c r="BC33" i="3"/>
  <c r="K33" i="3"/>
  <c r="I33" i="3"/>
  <c r="G33" i="3"/>
  <c r="BG31" i="3"/>
  <c r="BF31" i="3"/>
  <c r="BE31" i="3"/>
  <c r="BD31" i="3"/>
  <c r="BC31" i="3"/>
  <c r="K31" i="3"/>
  <c r="I31" i="3"/>
  <c r="G31" i="3"/>
  <c r="BG30" i="3"/>
  <c r="BF30" i="3"/>
  <c r="BE30" i="3"/>
  <c r="BD30" i="3"/>
  <c r="BC30" i="3"/>
  <c r="K30" i="3"/>
  <c r="I30" i="3"/>
  <c r="G30" i="3"/>
  <c r="BG12" i="3"/>
  <c r="BF12" i="3"/>
  <c r="BE12" i="3"/>
  <c r="BD12" i="3"/>
  <c r="BC12" i="3"/>
  <c r="K12" i="3"/>
  <c r="I12" i="3"/>
  <c r="G12" i="3"/>
  <c r="BG10" i="3"/>
  <c r="BF10" i="3"/>
  <c r="BE10" i="3"/>
  <c r="BD10" i="3"/>
  <c r="K10" i="3"/>
  <c r="I10" i="3"/>
  <c r="G10" i="3"/>
  <c r="BC10" i="3" s="1"/>
  <c r="BG8" i="3"/>
  <c r="BF8" i="3"/>
  <c r="BF47" i="3" s="1"/>
  <c r="H7" i="2" s="1"/>
  <c r="BE8" i="3"/>
  <c r="BE47" i="3" s="1"/>
  <c r="G7" i="2" s="1"/>
  <c r="BD8" i="3"/>
  <c r="BD47" i="3" s="1"/>
  <c r="F7" i="2" s="1"/>
  <c r="K8" i="3"/>
  <c r="I8" i="3"/>
  <c r="I47" i="3" s="1"/>
  <c r="G8" i="3"/>
  <c r="G47" i="3" s="1"/>
  <c r="B7" i="2"/>
  <c r="A7" i="2"/>
  <c r="K47" i="3"/>
  <c r="C47" i="3"/>
  <c r="C4" i="3"/>
  <c r="H3" i="3"/>
  <c r="C3" i="3"/>
  <c r="H21" i="2"/>
  <c r="G20" i="2"/>
  <c r="I20" i="2" s="1"/>
  <c r="C2" i="2"/>
  <c r="C1" i="2"/>
  <c r="F31" i="1"/>
  <c r="G22" i="1"/>
  <c r="G21" i="1"/>
  <c r="G8" i="1"/>
  <c r="BC79" i="3" l="1"/>
  <c r="BC82" i="3" s="1"/>
  <c r="E11" i="2" s="1"/>
  <c r="BC73" i="3"/>
  <c r="BC77" i="3" s="1"/>
  <c r="E10" i="2" s="1"/>
  <c r="BG95" i="3"/>
  <c r="I13" i="2" s="1"/>
  <c r="BC8" i="3"/>
  <c r="BC47" i="3" s="1"/>
  <c r="E7" i="2" s="1"/>
  <c r="E15" i="2" s="1"/>
  <c r="C16" i="1" s="1"/>
  <c r="BG47" i="3"/>
  <c r="I7" i="2" s="1"/>
  <c r="G15" i="2"/>
  <c r="C14" i="1" s="1"/>
  <c r="BD95" i="3"/>
  <c r="F13" i="2" s="1"/>
  <c r="F15" i="2" s="1"/>
  <c r="C17" i="1" s="1"/>
  <c r="H15" i="2"/>
  <c r="C15" i="1" s="1"/>
  <c r="G95" i="3"/>
  <c r="I15" i="2" l="1"/>
  <c r="C20" i="1" s="1"/>
  <c r="C18" i="1"/>
  <c r="C21" i="1" l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<sst xmlns="http://schemas.openxmlformats.org/spreadsheetml/2006/main" count="308" uniqueCount="200">
  <si>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</si>
  <si>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</si>
  <si>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</si>
  <si>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</si>
  <si>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</si>
  <si>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</si>
  <si>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</si>
  <si>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</si>
  <si>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</si>
  <si>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</si>
  <si>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</si>
  <si>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</si>
  <si>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</si>
  <si>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</si>
  <si>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</si>
  <si>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</si>
  <si>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</si>
  <si>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</si>
  <si>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</si>
  <si>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</si>
  <si>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</si>
  <si>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</si>
  <si>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</si>
  <si>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</si>
  <si>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</si>
  <si>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</si>
  <si>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</si>
  <si>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</si>
  <si>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</si>
  <si>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</si>
  <si>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</si>
  <si>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</si>
  <si>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</si>
  <si>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</si>
  <si>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</si>
  <si>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</si>
  <si>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</si>
  <si>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</si>
  <si>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</si>
  <si>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</si>
  <si>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</si>
  <si>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</si>
  <si>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</si>
  <si>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</si>
  <si>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</si>
  <si>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</si>
  <si>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</si>
  <si>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</si>
  <si>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</si>
  <si>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</si>
  <si>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</si>
  <si>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</si>
  <si>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</si>
  <si>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</si>
  <si>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</si>
  <si>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</si>
  <si>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</si>
  <si>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</si>
  <si>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</si>
  <si>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</si>
  <si>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</si>
  <si>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</si>
  <si>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</si>
  <si>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</si>
  <si>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</si>
  <si>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</si>
  <si>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</si>
  <si>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</si>
  <si>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</si>
  <si>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</si>
  <si>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</si>
  <si>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</si>
  <si>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ks</t>
  </si>
  <si>
    <t>Celkem za</t>
  </si>
  <si>
    <t>181 10-1102.R00</t>
  </si>
  <si>
    <t>Úprava pláně v zářezech v hor. 1-4, se zhutněním</t>
  </si>
  <si>
    <t>m2</t>
  </si>
  <si>
    <t>10,6*35,075</t>
  </si>
  <si>
    <t>122 10-1101.R00</t>
  </si>
  <si>
    <t>Odkopávky nezapažené v hor. 2 do 100 m3</t>
  </si>
  <si>
    <t>m3</t>
  </si>
  <si>
    <t>9,25*13,175* (0,75+0,3)/2</t>
  </si>
  <si>
    <t>132 20-1211.R00</t>
  </si>
  <si>
    <t>Hloubení rýh š.do 200 cm hor.3 do 100 m3,STROJNĚ</t>
  </si>
  <si>
    <t>(10,65+0,5)*0,75*0,7+10,75*0,75*0,95+6,8*0,75*0,65+1,95*0,75*1,225</t>
  </si>
  <si>
    <t>4,925*0,75*0,4</t>
  </si>
  <si>
    <t>4,925*0,75*0,4+1,2*0,75*1,225+2,375*0,75*0,65</t>
  </si>
  <si>
    <t>6,875*0,75*1,225+6,8*0,75*0,65+10,75*0,75*0,95+10,65*0,75*0,7</t>
  </si>
  <si>
    <t>9,1*0,6*0,7+10,35*0,75*0,7+10,75*0,75*0,95+0,5*0,75*1,45</t>
  </si>
  <si>
    <t>9,1*0,6*0,7</t>
  </si>
  <si>
    <t>3,55*0,45*0,7</t>
  </si>
  <si>
    <t>4,8*0,6*0,7</t>
  </si>
  <si>
    <t>3,55*0,6*0,7</t>
  </si>
  <si>
    <t>7,75*0,75*0,65</t>
  </si>
  <si>
    <t>7,75*0,75*0,95</t>
  </si>
  <si>
    <t>1,2*0,5*1,25</t>
  </si>
  <si>
    <t>4,175*0,5*0,4</t>
  </si>
  <si>
    <t>3,675*0,5*0,4</t>
  </si>
  <si>
    <t>(1,0+13,75+1,0)*0,4*0,6</t>
  </si>
  <si>
    <t>0,8*0,8*0,7</t>
  </si>
  <si>
    <t>132 20-1219.R00</t>
  </si>
  <si>
    <t>Příplatek za lepivost - hloubení rýh 200cm v hor.3</t>
  </si>
  <si>
    <t>133 20-1101.R00</t>
  </si>
  <si>
    <t>Hloubení šachet v hor.3 do 100 m3</t>
  </si>
  <si>
    <t>5,6*5,6*(1,9+1,7)/2</t>
  </si>
  <si>
    <t>133 20-1109.R00</t>
  </si>
  <si>
    <t>Příplatek za lepivost - hloubení šachet v hor.3</t>
  </si>
  <si>
    <t>162 10-0010.RA0</t>
  </si>
  <si>
    <t>Vodorovné přemístění výkopku</t>
  </si>
  <si>
    <t>odkopávky: 63,9811</t>
  </si>
  <si>
    <t>rýhy:88,4712</t>
  </si>
  <si>
    <t>šachty:56,448</t>
  </si>
  <si>
    <t>zásypy:-19,875</t>
  </si>
  <si>
    <t>162 10-0010.RAB</t>
  </si>
  <si>
    <t>Vodorovné přemístění výkopku příplatek za každých dalších 5 km</t>
  </si>
  <si>
    <t>162 10-0010.RAC</t>
  </si>
  <si>
    <t>Vodorovné přemístění výkopku příplatek za každých dalších 10 km</t>
  </si>
  <si>
    <t>171 20-1201.R00</t>
  </si>
  <si>
    <t>Uložení sypaniny na skl.-modelace na výšku přes 2m</t>
  </si>
  <si>
    <t>199 00-0005.R00</t>
  </si>
  <si>
    <t>Poplatek za skládku zeminy 1- 4</t>
  </si>
  <si>
    <t>t</t>
  </si>
  <si>
    <t>189,0253*1,5</t>
  </si>
  <si>
    <t>174 10-1101.R00</t>
  </si>
  <si>
    <t>Zásyp jam, rýh, šachet se zhutněním</t>
  </si>
  <si>
    <t>0,5*1,3*(2*5,6+2*4,6)</t>
  </si>
  <si>
    <t>1,5*0,9*4,9</t>
  </si>
  <si>
    <t>2</t>
  </si>
  <si>
    <t>Základy,zvláštní zakládání</t>
  </si>
  <si>
    <t>274 31-3511.R00</t>
  </si>
  <si>
    <t>Beton základových pasů prostý C 12/15</t>
  </si>
  <si>
    <t>převzato z výkresu- pasy:55</t>
  </si>
  <si>
    <t>274 27-2120.RT2</t>
  </si>
  <si>
    <t>Zdivo základové z bednicích tvárnic, tl. 20 cm výplň tvárnic betonem C 12/15</t>
  </si>
  <si>
    <t>převzato z výkresu: 165*0,25*0,5</t>
  </si>
  <si>
    <t>274 27-2140.RT2</t>
  </si>
  <si>
    <t>Zdivo základové z bednicích tvárnic, tl. 30 cm výplň tvárnic betonem C 12/15</t>
  </si>
  <si>
    <t>převzato z výkresu: 790*0,5*0,25</t>
  </si>
  <si>
    <t>274 27-2150.RT2</t>
  </si>
  <si>
    <t>Zdivo základové z bednicích tvárnic, tl. 40 cm výplň tvárnic betonem C 12/15</t>
  </si>
  <si>
    <t>převzato z výkresu: 40*0,5*0,25</t>
  </si>
  <si>
    <t>274 36-1921.RT5</t>
  </si>
  <si>
    <t>Výztuž základových pasů ze svařovaných sítí průměr drátu  6,0, oka 150/150 mm</t>
  </si>
  <si>
    <t>380*3,03*0,001</t>
  </si>
  <si>
    <t>274 36-1921.RT9</t>
  </si>
  <si>
    <t>Výztuž základových pasů ze svařovaných sítí průměr drátu  8,0, oka 150/150 mm</t>
  </si>
  <si>
    <t>50*5,4*0,001</t>
  </si>
  <si>
    <t>274 36-1821.R00</t>
  </si>
  <si>
    <t>Výztuž základových pasů z betonářské oceli 10 505</t>
  </si>
  <si>
    <t>273 35-1215.RT1</t>
  </si>
  <si>
    <t>Bednění stěn základových desek - zřízení bednicí materiál prkna</t>
  </si>
  <si>
    <t>(35,075+9,25+0,425+13,75+10,75+1,35+10,65+10,6)*0,125</t>
  </si>
  <si>
    <t>273 35-1216.R00</t>
  </si>
  <si>
    <t>Bednění stěn základových desek - odstranění</t>
  </si>
  <si>
    <t>2-VL1</t>
  </si>
  <si>
    <t>Revizní šachta kanalizace vč. rámu a poklopu vnitřní rozměr 700x800x500mm</t>
  </si>
  <si>
    <t>3</t>
  </si>
  <si>
    <t>Svislé a kompletní konstrukce</t>
  </si>
  <si>
    <t>346 23-0010.RAA</t>
  </si>
  <si>
    <t>Přizdívka izolační z cihel plných, tloušťka 6,5 cm cihly 29 x 14 x 6,5 P20, na maltu MC 10, izolace</t>
  </si>
  <si>
    <t>4,75*2*1,3</t>
  </si>
  <si>
    <t>5</t>
  </si>
  <si>
    <t>Komunikace</t>
  </si>
  <si>
    <t>564 23-1111.R00</t>
  </si>
  <si>
    <t>Podklad ze štěrkopísku po zhutnění tloušťky 10 cm</t>
  </si>
  <si>
    <t>10,65*10,6+11,75*9,25+13,175*9,25+15,75*0,4</t>
  </si>
  <si>
    <t>564 86-1111.R00</t>
  </si>
  <si>
    <t>Podklad ze štěrkodrti po zhutnění tloušťky 20 cm</t>
  </si>
  <si>
    <t>3,55*2,6+6,2*3,55+4,8*9,15+4,8*11,75+2,2*11,75</t>
  </si>
  <si>
    <t>63</t>
  </si>
  <si>
    <t>Podlahy a podlahové konstrukce</t>
  </si>
  <si>
    <t>631 31-5611.R00</t>
  </si>
  <si>
    <t>Mazanina betonová tl. 12 - 24 cm C 16/20</t>
  </si>
  <si>
    <t>(10,65*10,6+11,75*9,25+13,175*9,25-4,7*4,7)*0,125</t>
  </si>
  <si>
    <t>4,7*4,7*0,15*2</t>
  </si>
  <si>
    <t>99</t>
  </si>
  <si>
    <t>Staveništní přesun hmot</t>
  </si>
  <si>
    <t>998 01-1001.R00</t>
  </si>
  <si>
    <t>Přesun hmot pro budovy zděné výšky do 6 m</t>
  </si>
  <si>
    <t>711</t>
  </si>
  <si>
    <t>Izolace proti vodě</t>
  </si>
  <si>
    <t>711 14-1559.RY2</t>
  </si>
  <si>
    <t>Izolace proti vlhk. vodorovná pásy přitavením 1 vrstva - včetně dod. Glastek 40 special mineral</t>
  </si>
  <si>
    <t>4,8*4,8</t>
  </si>
  <si>
    <t>711 14-2559.RY2</t>
  </si>
  <si>
    <t>Izolace proti vlhkosti svislá pásy přitavením 1 vrstva - včetně dod. Glastek 40 special mineral</t>
  </si>
  <si>
    <t>4,6*4*1,5</t>
  </si>
  <si>
    <t>711 11-1001.R00</t>
  </si>
  <si>
    <t>Izolace proti vlhkosti vodor. nátěr ALP za studena</t>
  </si>
  <si>
    <t>23,04+27,6</t>
  </si>
  <si>
    <t>998 71-1101.R00</t>
  </si>
  <si>
    <t>Přesun hmot pro izolace proti vodě, výšky do 6 m</t>
  </si>
  <si>
    <t>M21</t>
  </si>
  <si>
    <t>Elektromontáže</t>
  </si>
  <si>
    <t>210 22-0021.RT1</t>
  </si>
  <si>
    <t>Vedení uzemňovací v zemi FeZn do 120 mm2 včetně pásku FeZn 30 x 4 mm</t>
  </si>
  <si>
    <t>m</t>
  </si>
  <si>
    <t>(35,075+9,25+0,425+13,75+10,75+1,35+10,65+10,6)*1,05</t>
  </si>
  <si>
    <t>Stavoprojekt 2000, s.r.o</t>
  </si>
  <si>
    <t>Pálenice Jaroslavice-základy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</si>
</sst>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.0000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9" fillId="0" borderId="53" xfId="1" applyFill="1" applyBorder="1"/>
    <xf numFmtId="0" fontId="19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E14" sqref="E1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 x14ac:dyDescent="0.2">
      <c r="A4" s="8"/>
      <c r="B4" s="9"/>
      <c r="C4" s="10"/>
      <c r="D4" s="11"/>
      <c r="E4" s="11"/>
      <c r="F4" s="12"/>
      <c r="G4" s="13"/>
    </row>
    <row r="5" spans="1:57" ht="12.95" customHeight="1" x14ac:dyDescent="0.2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 x14ac:dyDescent="0.2">
      <c r="A6" s="8"/>
      <c r="B6" s="9"/>
      <c r="C6" s="10" t="s">
        <v>199</v>
      </c>
      <c r="D6" s="11"/>
      <c r="E6" s="11"/>
      <c r="F6" s="19"/>
      <c r="G6" s="13"/>
    </row>
    <row r="7" spans="1:57" x14ac:dyDescent="0.2">
      <c r="A7" s="14" t="s">
        <v>8</v>
      </c>
      <c r="B7" s="16"/>
      <c r="C7" s="182"/>
      <c r="D7" s="183"/>
      <c r="E7" s="20" t="s">
        <v>9</v>
      </c>
      <c r="F7" s="21"/>
      <c r="G7" s="22">
        <v>0</v>
      </c>
      <c r="H7" s="23"/>
      <c r="I7" s="23"/>
    </row>
    <row r="8" spans="1:57" x14ac:dyDescent="0.2">
      <c r="A8" s="14" t="s">
        <v>10</v>
      </c>
      <c r="B8" s="16"/>
      <c r="C8" s="182"/>
      <c r="D8" s="183"/>
      <c r="E8" s="17" t="s">
        <v>11</v>
      </c>
      <c r="F8" s="16"/>
      <c r="G8" s="24">
        <f>IF(PocetMJ=0,,ROUND((F30+F32)/PocetMJ,1))</f>
        <v>0</v>
      </c>
    </row>
    <row r="9" spans="1:57" x14ac:dyDescent="0.2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 x14ac:dyDescent="0.2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 x14ac:dyDescent="0.2">
      <c r="A11" s="29"/>
      <c r="B11" s="30"/>
      <c r="C11" s="30"/>
      <c r="D11" s="30"/>
      <c r="E11" s="184" t="s">
        <v>198</v>
      </c>
      <c r="F11" s="185"/>
      <c r="G11" s="186"/>
    </row>
    <row r="12" spans="1:57" ht="28.5" customHeight="1" thickBot="1" x14ac:dyDescent="0.25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 x14ac:dyDescent="0.25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 x14ac:dyDescent="0.2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 x14ac:dyDescent="0.2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 x14ac:dyDescent="0.2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 x14ac:dyDescent="0.2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 x14ac:dyDescent="0.2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 x14ac:dyDescent="0.2">
      <c r="A19" s="50"/>
      <c r="B19" s="42"/>
      <c r="C19" s="43"/>
      <c r="D19" s="25"/>
      <c r="E19" s="47"/>
      <c r="F19" s="48"/>
      <c r="G19" s="43"/>
    </row>
    <row r="20" spans="1:7" ht="15.95" customHeight="1" x14ac:dyDescent="0.2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 x14ac:dyDescent="0.2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 x14ac:dyDescent="0.25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 x14ac:dyDescent="0.2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 x14ac:dyDescent="0.2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 x14ac:dyDescent="0.2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 x14ac:dyDescent="0.2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 x14ac:dyDescent="0.2">
      <c r="A27" s="29"/>
      <c r="B27" s="30"/>
      <c r="C27" s="12"/>
      <c r="D27" s="30"/>
      <c r="E27" s="12"/>
      <c r="F27" s="30"/>
      <c r="G27" s="13"/>
    </row>
    <row r="28" spans="1:7" ht="97.5" customHeight="1" x14ac:dyDescent="0.2">
      <c r="A28" s="29"/>
      <c r="B28" s="30"/>
      <c r="C28" s="12"/>
      <c r="D28" s="30"/>
      <c r="E28" s="12"/>
      <c r="F28" s="30"/>
      <c r="G28" s="13"/>
    </row>
    <row r="29" spans="1:7" x14ac:dyDescent="0.2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 x14ac:dyDescent="0.2">
      <c r="A30" s="14" t="s">
        <v>39</v>
      </c>
      <c r="B30" s="16"/>
      <c r="C30" s="58">
        <v>15</v>
      </c>
      <c r="D30" s="16" t="s">
        <v>40</v>
      </c>
      <c r="E30" s="17"/>
      <c r="F30" s="59">
        <v>0</v>
      </c>
      <c r="G30" s="18"/>
    </row>
    <row r="31" spans="1:7" x14ac:dyDescent="0.2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 x14ac:dyDescent="0.2">
      <c r="A32" s="14" t="s">
        <v>39</v>
      </c>
      <c r="B32" s="16"/>
      <c r="C32" s="58">
        <v>21</v>
      </c>
      <c r="D32" s="16" t="s">
        <v>40</v>
      </c>
      <c r="E32" s="17"/>
      <c r="F32" s="59">
        <f>C22</f>
        <v>0</v>
      </c>
      <c r="G32" s="18"/>
    </row>
    <row r="33" spans="1:8" x14ac:dyDescent="0.2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 x14ac:dyDescent="0.2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 x14ac:dyDescent="0.2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 x14ac:dyDescent="0.2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 x14ac:dyDescent="0.2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 x14ac:dyDescent="0.2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 x14ac:dyDescent="0.2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 x14ac:dyDescent="0.2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 x14ac:dyDescent="0.2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A20" sqref="A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8" t="s">
        <v>5</v>
      </c>
      <c r="B1" s="189"/>
      <c r="C1" s="69" t="str">
        <f>CONCATENATE(cislostavby," ",nazevstavby)</f>
        <v xml:space="preserve"> Pálenice Jaroslavice-základy</v>
      </c>
      <c r="D1" s="70"/>
      <c r="E1" s="71"/>
      <c r="F1" s="70"/>
      <c r="G1" s="72"/>
      <c r="H1" s="73"/>
      <c r="I1" s="74"/>
    </row>
    <row r="2" spans="1:9" ht="13.5" thickBot="1" x14ac:dyDescent="0.25">
      <c r="A2" s="190" t="s">
        <v>1</v>
      </c>
      <c r="B2" s="191"/>
      <c r="C2" s="75" t="str">
        <f>CONCATENATE(cisloobjektu," ",nazevobjektu)</f>
        <v xml:space="preserve"> </v>
      </c>
      <c r="D2" s="76"/>
      <c r="E2" s="77"/>
      <c r="F2" s="76"/>
      <c r="G2" s="192"/>
      <c r="H2" s="192"/>
      <c r="I2" s="193"/>
    </row>
    <row r="3" spans="1:9" ht="13.5" thickTop="1" x14ac:dyDescent="0.2"/>
    <row r="4" spans="1:9" ht="19.5" customHeight="1" x14ac:dyDescent="0.25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s="30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30" customFormat="1" x14ac:dyDescent="0.2">
      <c r="A7" s="177" t="str">
        <f>Položky!B7</f>
        <v>1</v>
      </c>
      <c r="B7" s="85" t="str">
        <f>Položky!C7</f>
        <v>Zemní práce</v>
      </c>
      <c r="C7" s="86"/>
      <c r="D7" s="87"/>
      <c r="E7" s="178">
        <f>Položky!BC47</f>
        <v>0</v>
      </c>
      <c r="F7" s="179">
        <f>Položky!BD47</f>
        <v>0</v>
      </c>
      <c r="G7" s="179">
        <f>Položky!BE47</f>
        <v>0</v>
      </c>
      <c r="H7" s="179">
        <f>Položky!BF47</f>
        <v>0</v>
      </c>
      <c r="I7" s="180">
        <f>Položky!BG47</f>
        <v>0</v>
      </c>
    </row>
    <row r="8" spans="1:9" s="30" customFormat="1" x14ac:dyDescent="0.2">
      <c r="A8" s="177" t="str">
        <f>Položky!B48</f>
        <v>2</v>
      </c>
      <c r="B8" s="85" t="str">
        <f>Položky!C48</f>
        <v>Základy,zvláštní zakládání</v>
      </c>
      <c r="C8" s="86"/>
      <c r="D8" s="87"/>
      <c r="E8" s="178">
        <f>Položky!BC67</f>
        <v>0</v>
      </c>
      <c r="F8" s="179">
        <f>Položky!BD67</f>
        <v>0</v>
      </c>
      <c r="G8" s="179">
        <f>Položky!BE67</f>
        <v>0</v>
      </c>
      <c r="H8" s="179">
        <f>Položky!BF67</f>
        <v>0</v>
      </c>
      <c r="I8" s="180">
        <f>Položky!BG67</f>
        <v>0</v>
      </c>
    </row>
    <row r="9" spans="1:9" s="30" customFormat="1" x14ac:dyDescent="0.2">
      <c r="A9" s="177" t="str">
        <f>Položky!B68</f>
        <v>3</v>
      </c>
      <c r="B9" s="85" t="str">
        <f>Položky!C68</f>
        <v>Svislé a kompletní konstrukce</v>
      </c>
      <c r="C9" s="86"/>
      <c r="D9" s="87"/>
      <c r="E9" s="178">
        <f>Položky!BC71</f>
        <v>0</v>
      </c>
      <c r="F9" s="179">
        <f>Položky!BD71</f>
        <v>0</v>
      </c>
      <c r="G9" s="179">
        <f>Položky!BE71</f>
        <v>0</v>
      </c>
      <c r="H9" s="179">
        <f>Položky!BF71</f>
        <v>0</v>
      </c>
      <c r="I9" s="180">
        <f>Položky!BG71</f>
        <v>0</v>
      </c>
    </row>
    <row r="10" spans="1:9" s="30" customFormat="1" x14ac:dyDescent="0.2">
      <c r="A10" s="177" t="str">
        <f>Položky!B72</f>
        <v>5</v>
      </c>
      <c r="B10" s="85" t="str">
        <f>Položky!C72</f>
        <v>Komunikace</v>
      </c>
      <c r="C10" s="86"/>
      <c r="D10" s="87"/>
      <c r="E10" s="178">
        <f>Položky!BC77</f>
        <v>0</v>
      </c>
      <c r="F10" s="179">
        <f>Položky!BD77</f>
        <v>0</v>
      </c>
      <c r="G10" s="179">
        <f>Položky!BE77</f>
        <v>0</v>
      </c>
      <c r="H10" s="179">
        <f>Položky!BF77</f>
        <v>0</v>
      </c>
      <c r="I10" s="180">
        <f>Položky!BG77</f>
        <v>0</v>
      </c>
    </row>
    <row r="11" spans="1:9" s="30" customFormat="1" x14ac:dyDescent="0.2">
      <c r="A11" s="177" t="str">
        <f>Položky!B78</f>
        <v>63</v>
      </c>
      <c r="B11" s="85" t="str">
        <f>Položky!C78</f>
        <v>Podlahy a podlahové konstrukce</v>
      </c>
      <c r="C11" s="86"/>
      <c r="D11" s="87"/>
      <c r="E11" s="178">
        <f>Položky!BC82</f>
        <v>0</v>
      </c>
      <c r="F11" s="179">
        <f>Položky!BD82</f>
        <v>0</v>
      </c>
      <c r="G11" s="179">
        <f>Položky!BE82</f>
        <v>0</v>
      </c>
      <c r="H11" s="179">
        <f>Položky!BF82</f>
        <v>0</v>
      </c>
      <c r="I11" s="180">
        <f>Položky!BG82</f>
        <v>0</v>
      </c>
    </row>
    <row r="12" spans="1:9" s="30" customFormat="1" x14ac:dyDescent="0.2">
      <c r="A12" s="177" t="str">
        <f>Položky!B83</f>
        <v>99</v>
      </c>
      <c r="B12" s="85" t="str">
        <f>Položky!C83</f>
        <v>Staveništní přesun hmot</v>
      </c>
      <c r="C12" s="86"/>
      <c r="D12" s="87"/>
      <c r="E12" s="178">
        <f>Položky!BC85</f>
        <v>0</v>
      </c>
      <c r="F12" s="179">
        <f>Položky!BD85</f>
        <v>0</v>
      </c>
      <c r="G12" s="179">
        <f>Položky!BE85</f>
        <v>0</v>
      </c>
      <c r="H12" s="179">
        <f>Položky!BF85</f>
        <v>0</v>
      </c>
      <c r="I12" s="180">
        <f>Položky!BG85</f>
        <v>0</v>
      </c>
    </row>
    <row r="13" spans="1:9" s="30" customFormat="1" x14ac:dyDescent="0.2">
      <c r="A13" s="177" t="str">
        <f>Položky!B86</f>
        <v>711</v>
      </c>
      <c r="B13" s="85" t="str">
        <f>Položky!C86</f>
        <v>Izolace proti vodě</v>
      </c>
      <c r="C13" s="86"/>
      <c r="D13" s="87"/>
      <c r="E13" s="178">
        <f>Položky!BC95</f>
        <v>0</v>
      </c>
      <c r="F13" s="179">
        <f>Položky!BD95</f>
        <v>0</v>
      </c>
      <c r="G13" s="179">
        <f>Položky!BE95</f>
        <v>0</v>
      </c>
      <c r="H13" s="179">
        <f>Položky!BF95</f>
        <v>0</v>
      </c>
      <c r="I13" s="180">
        <f>Položky!BG95</f>
        <v>0</v>
      </c>
    </row>
    <row r="14" spans="1:9" s="30" customFormat="1" ht="13.5" thickBot="1" x14ac:dyDescent="0.25">
      <c r="A14" s="177" t="str">
        <f>Položky!B96</f>
        <v>M21</v>
      </c>
      <c r="B14" s="85" t="str">
        <f>Položky!C96</f>
        <v>Elektromontáže</v>
      </c>
      <c r="C14" s="86"/>
      <c r="D14" s="87"/>
      <c r="E14" s="178">
        <f>Položky!BC99</f>
        <v>0</v>
      </c>
      <c r="F14" s="179">
        <f>Položky!BD99</f>
        <v>0</v>
      </c>
      <c r="G14" s="179">
        <f>Položky!BE99</f>
        <v>0</v>
      </c>
      <c r="H14" s="179">
        <f>Položky!BF99</f>
        <v>0</v>
      </c>
      <c r="I14" s="180">
        <f>Položky!BG99</f>
        <v>0</v>
      </c>
    </row>
    <row r="15" spans="1:9" s="93" customFormat="1" ht="13.5" thickBot="1" x14ac:dyDescent="0.25">
      <c r="A15" s="88"/>
      <c r="B15" s="80" t="s">
        <v>50</v>
      </c>
      <c r="C15" s="80"/>
      <c r="D15" s="89"/>
      <c r="E15" s="90">
        <f>SUM(E7:E14)</f>
        <v>0</v>
      </c>
      <c r="F15" s="91">
        <f>SUM(F7:F14)</f>
        <v>0</v>
      </c>
      <c r="G15" s="91">
        <f>SUM(G7:G14)</f>
        <v>0</v>
      </c>
      <c r="H15" s="91">
        <f>SUM(H7:H14)</f>
        <v>0</v>
      </c>
      <c r="I15" s="92">
        <f>SUM(I7:I14)</f>
        <v>0</v>
      </c>
    </row>
    <row r="16" spans="1:9" x14ac:dyDescent="0.2">
      <c r="A16" s="86"/>
      <c r="B16" s="86"/>
      <c r="C16" s="86"/>
      <c r="D16" s="86"/>
      <c r="E16" s="86"/>
      <c r="F16" s="86"/>
      <c r="G16" s="86"/>
      <c r="H16" s="86"/>
      <c r="I16" s="86"/>
    </row>
    <row r="17" spans="1:57" ht="19.5" customHeight="1" x14ac:dyDescent="0.25">
      <c r="A17" s="94" t="s">
        <v>51</v>
      </c>
      <c r="B17" s="94"/>
      <c r="C17" s="94"/>
      <c r="D17" s="94"/>
      <c r="E17" s="94"/>
      <c r="F17" s="94"/>
      <c r="G17" s="95"/>
      <c r="H17" s="94"/>
      <c r="I17" s="94"/>
      <c r="BA17" s="31"/>
      <c r="BB17" s="31"/>
      <c r="BC17" s="31"/>
      <c r="BD17" s="31"/>
      <c r="BE17" s="31"/>
    </row>
    <row r="18" spans="1:57" ht="13.5" thickBot="1" x14ac:dyDescent="0.25">
      <c r="A18" s="96"/>
      <c r="B18" s="96"/>
      <c r="C18" s="96"/>
      <c r="D18" s="96"/>
      <c r="E18" s="96"/>
      <c r="F18" s="96"/>
      <c r="G18" s="96"/>
      <c r="H18" s="96"/>
      <c r="I18" s="96"/>
    </row>
    <row r="19" spans="1:57" x14ac:dyDescent="0.2">
      <c r="A19" s="97" t="s">
        <v>52</v>
      </c>
      <c r="B19" s="98"/>
      <c r="C19" s="98"/>
      <c r="D19" s="99"/>
      <c r="E19" s="100" t="s">
        <v>53</v>
      </c>
      <c r="F19" s="101" t="s">
        <v>54</v>
      </c>
      <c r="G19" s="102" t="s">
        <v>55</v>
      </c>
      <c r="H19" s="103"/>
      <c r="I19" s="104" t="s">
        <v>53</v>
      </c>
    </row>
    <row r="20" spans="1:57" x14ac:dyDescent="0.2">
      <c r="A20" s="105"/>
      <c r="B20" s="106"/>
      <c r="C20" s="106"/>
      <c r="D20" s="107"/>
      <c r="E20" s="108"/>
      <c r="F20" s="109"/>
      <c r="G20" s="110">
        <f>CHOOSE(BA20+1,HSV+PSV,HSV+PSV+Mont,HSV+PSV+Dodavka+Mont,HSV,PSV,Mont,Dodavka,Mont+Dodavka,0)</f>
        <v>0</v>
      </c>
      <c r="H20" s="111"/>
      <c r="I20" s="112">
        <f>E20+F20*G20/100</f>
        <v>0</v>
      </c>
      <c r="BA20">
        <v>8</v>
      </c>
    </row>
    <row r="21" spans="1:57" ht="13.5" thickBot="1" x14ac:dyDescent="0.25">
      <c r="A21" s="113"/>
      <c r="B21" s="114" t="s">
        <v>56</v>
      </c>
      <c r="C21" s="115"/>
      <c r="D21" s="116"/>
      <c r="E21" s="117"/>
      <c r="F21" s="118"/>
      <c r="G21" s="118"/>
      <c r="H21" s="194">
        <f>SUM(H20:H20)</f>
        <v>0</v>
      </c>
      <c r="I21" s="195"/>
    </row>
    <row r="23" spans="1:57" x14ac:dyDescent="0.2">
      <c r="B23" s="93"/>
      <c r="F23" s="119"/>
      <c r="G23" s="120"/>
      <c r="H23" s="120"/>
      <c r="I23" s="121"/>
    </row>
    <row r="24" spans="1:57" x14ac:dyDescent="0.2">
      <c r="F24" s="119"/>
      <c r="G24" s="120"/>
      <c r="H24" s="120"/>
      <c r="I24" s="121"/>
    </row>
    <row r="25" spans="1:57" x14ac:dyDescent="0.2">
      <c r="F25" s="119"/>
      <c r="G25" s="120"/>
      <c r="H25" s="120"/>
      <c r="I25" s="121"/>
    </row>
    <row r="26" spans="1:57" x14ac:dyDescent="0.2">
      <c r="F26" s="119"/>
      <c r="G26" s="120"/>
      <c r="H26" s="120"/>
      <c r="I26" s="121"/>
    </row>
    <row r="27" spans="1:57" x14ac:dyDescent="0.2">
      <c r="F27" s="119"/>
      <c r="G27" s="120"/>
      <c r="H27" s="120"/>
      <c r="I27" s="121"/>
    </row>
    <row r="28" spans="1:57" x14ac:dyDescent="0.2">
      <c r="F28" s="119"/>
      <c r="G28" s="120"/>
      <c r="H28" s="120"/>
      <c r="I28" s="121"/>
    </row>
    <row r="29" spans="1:57" x14ac:dyDescent="0.2">
      <c r="F29" s="119"/>
      <c r="G29" s="120"/>
      <c r="H29" s="120"/>
      <c r="I29" s="121"/>
    </row>
    <row r="30" spans="1:57" x14ac:dyDescent="0.2">
      <c r="F30" s="119"/>
      <c r="G30" s="120"/>
      <c r="H30" s="120"/>
      <c r="I30" s="121"/>
    </row>
    <row r="31" spans="1:57" x14ac:dyDescent="0.2">
      <c r="F31" s="119"/>
      <c r="G31" s="120"/>
      <c r="H31" s="120"/>
      <c r="I31" s="121"/>
    </row>
    <row r="32" spans="1:57" x14ac:dyDescent="0.2">
      <c r="F32" s="119"/>
      <c r="G32" s="120"/>
      <c r="H32" s="120"/>
      <c r="I32" s="121"/>
    </row>
    <row r="33" spans="6:9" x14ac:dyDescent="0.2">
      <c r="F33" s="119"/>
      <c r="G33" s="120"/>
      <c r="H33" s="120"/>
      <c r="I33" s="121"/>
    </row>
    <row r="34" spans="6:9" x14ac:dyDescent="0.2">
      <c r="F34" s="119"/>
      <c r="G34" s="120"/>
      <c r="H34" s="120"/>
      <c r="I34" s="121"/>
    </row>
    <row r="35" spans="6:9" x14ac:dyDescent="0.2">
      <c r="F35" s="119"/>
      <c r="G35" s="120"/>
      <c r="H35" s="120"/>
      <c r="I35" s="121"/>
    </row>
    <row r="36" spans="6:9" x14ac:dyDescent="0.2">
      <c r="F36" s="119"/>
      <c r="G36" s="120"/>
      <c r="H36" s="120"/>
      <c r="I36" s="121"/>
    </row>
    <row r="37" spans="6:9" x14ac:dyDescent="0.2">
      <c r="F37" s="119"/>
      <c r="G37" s="120"/>
      <c r="H37" s="120"/>
      <c r="I37" s="121"/>
    </row>
    <row r="38" spans="6:9" x14ac:dyDescent="0.2">
      <c r="F38" s="119"/>
      <c r="G38" s="120"/>
      <c r="H38" s="120"/>
      <c r="I38" s="121"/>
    </row>
    <row r="39" spans="6:9" x14ac:dyDescent="0.2">
      <c r="F39" s="119"/>
      <c r="G39" s="120"/>
      <c r="H39" s="120"/>
      <c r="I39" s="121"/>
    </row>
    <row r="40" spans="6:9" x14ac:dyDescent="0.2">
      <c r="F40" s="119"/>
      <c r="G40" s="120"/>
      <c r="H40" s="120"/>
      <c r="I40" s="121"/>
    </row>
    <row r="41" spans="6:9" x14ac:dyDescent="0.2">
      <c r="F41" s="119"/>
      <c r="G41" s="120"/>
      <c r="H41" s="120"/>
      <c r="I41" s="121"/>
    </row>
    <row r="42" spans="6:9" x14ac:dyDescent="0.2">
      <c r="F42" s="119"/>
      <c r="G42" s="120"/>
      <c r="H42" s="120"/>
      <c r="I42" s="121"/>
    </row>
    <row r="43" spans="6:9" x14ac:dyDescent="0.2">
      <c r="F43" s="119"/>
      <c r="G43" s="120"/>
      <c r="H43" s="120"/>
      <c r="I43" s="121"/>
    </row>
    <row r="44" spans="6:9" x14ac:dyDescent="0.2">
      <c r="F44" s="119"/>
      <c r="G44" s="120"/>
      <c r="H44" s="120"/>
      <c r="I44" s="121"/>
    </row>
    <row r="45" spans="6:9" x14ac:dyDescent="0.2">
      <c r="F45" s="119"/>
      <c r="G45" s="120"/>
      <c r="H45" s="120"/>
      <c r="I45" s="121"/>
    </row>
    <row r="46" spans="6:9" x14ac:dyDescent="0.2">
      <c r="F46" s="119"/>
      <c r="G46" s="120"/>
      <c r="H46" s="120"/>
      <c r="I46" s="121"/>
    </row>
    <row r="47" spans="6:9" x14ac:dyDescent="0.2">
      <c r="F47" s="119"/>
      <c r="G47" s="120"/>
      <c r="H47" s="120"/>
      <c r="I47" s="121"/>
    </row>
    <row r="48" spans="6:9" x14ac:dyDescent="0.2">
      <c r="F48" s="119"/>
      <c r="G48" s="120"/>
      <c r="H48" s="120"/>
      <c r="I48" s="121"/>
    </row>
    <row r="49" spans="6:9" x14ac:dyDescent="0.2">
      <c r="F49" s="119"/>
      <c r="G49" s="120"/>
      <c r="H49" s="120"/>
      <c r="I49" s="121"/>
    </row>
    <row r="50" spans="6:9" x14ac:dyDescent="0.2">
      <c r="F50" s="119"/>
      <c r="G50" s="120"/>
      <c r="H50" s="120"/>
      <c r="I50" s="121"/>
    </row>
    <row r="51" spans="6:9" x14ac:dyDescent="0.2">
      <c r="F51" s="119"/>
      <c r="G51" s="120"/>
      <c r="H51" s="120"/>
      <c r="I51" s="121"/>
    </row>
    <row r="52" spans="6:9" x14ac:dyDescent="0.2">
      <c r="F52" s="119"/>
      <c r="G52" s="120"/>
      <c r="H52" s="120"/>
      <c r="I52" s="121"/>
    </row>
    <row r="53" spans="6:9" x14ac:dyDescent="0.2">
      <c r="F53" s="119"/>
      <c r="G53" s="120"/>
      <c r="H53" s="120"/>
      <c r="I53" s="121"/>
    </row>
    <row r="54" spans="6:9" x14ac:dyDescent="0.2">
      <c r="F54" s="119"/>
      <c r="G54" s="120"/>
      <c r="H54" s="120"/>
      <c r="I54" s="121"/>
    </row>
    <row r="55" spans="6:9" x14ac:dyDescent="0.2">
      <c r="F55" s="119"/>
      <c r="G55" s="120"/>
      <c r="H55" s="120"/>
      <c r="I55" s="121"/>
    </row>
    <row r="56" spans="6:9" x14ac:dyDescent="0.2">
      <c r="F56" s="119"/>
      <c r="G56" s="120"/>
      <c r="H56" s="120"/>
      <c r="I56" s="121"/>
    </row>
    <row r="57" spans="6:9" x14ac:dyDescent="0.2">
      <c r="F57" s="119"/>
      <c r="G57" s="120"/>
      <c r="H57" s="120"/>
      <c r="I57" s="121"/>
    </row>
    <row r="58" spans="6:9" x14ac:dyDescent="0.2">
      <c r="F58" s="119"/>
      <c r="G58" s="120"/>
      <c r="H58" s="120"/>
      <c r="I58" s="121"/>
    </row>
    <row r="59" spans="6:9" x14ac:dyDescent="0.2">
      <c r="F59" s="119"/>
      <c r="G59" s="120"/>
      <c r="H59" s="120"/>
      <c r="I59" s="121"/>
    </row>
    <row r="60" spans="6:9" x14ac:dyDescent="0.2">
      <c r="F60" s="119"/>
      <c r="G60" s="120"/>
      <c r="H60" s="120"/>
      <c r="I60" s="121"/>
    </row>
    <row r="61" spans="6:9" x14ac:dyDescent="0.2">
      <c r="F61" s="119"/>
      <c r="G61" s="120"/>
      <c r="H61" s="120"/>
      <c r="I61" s="121"/>
    </row>
    <row r="62" spans="6:9" x14ac:dyDescent="0.2">
      <c r="F62" s="119"/>
      <c r="G62" s="120"/>
      <c r="H62" s="120"/>
      <c r="I62" s="121"/>
    </row>
    <row r="63" spans="6:9" x14ac:dyDescent="0.2">
      <c r="F63" s="119"/>
      <c r="G63" s="120"/>
      <c r="H63" s="120"/>
      <c r="I63" s="121"/>
    </row>
    <row r="64" spans="6:9" x14ac:dyDescent="0.2">
      <c r="F64" s="119"/>
      <c r="G64" s="120"/>
      <c r="H64" s="120"/>
      <c r="I64" s="121"/>
    </row>
    <row r="65" spans="6:9" x14ac:dyDescent="0.2">
      <c r="F65" s="119"/>
      <c r="G65" s="120"/>
      <c r="H65" s="120"/>
      <c r="I65" s="121"/>
    </row>
    <row r="66" spans="6:9" x14ac:dyDescent="0.2">
      <c r="F66" s="119"/>
      <c r="G66" s="120"/>
      <c r="H66" s="120"/>
      <c r="I66" s="121"/>
    </row>
    <row r="67" spans="6:9" x14ac:dyDescent="0.2">
      <c r="F67" s="119"/>
      <c r="G67" s="120"/>
      <c r="H67" s="120"/>
      <c r="I67" s="121"/>
    </row>
    <row r="68" spans="6:9" x14ac:dyDescent="0.2">
      <c r="F68" s="119"/>
      <c r="G68" s="120"/>
      <c r="H68" s="120"/>
      <c r="I68" s="121"/>
    </row>
    <row r="69" spans="6:9" x14ac:dyDescent="0.2">
      <c r="F69" s="119"/>
      <c r="G69" s="120"/>
      <c r="H69" s="120"/>
      <c r="I69" s="121"/>
    </row>
    <row r="70" spans="6:9" x14ac:dyDescent="0.2">
      <c r="F70" s="119"/>
      <c r="G70" s="120"/>
      <c r="H70" s="120"/>
      <c r="I70" s="121"/>
    </row>
    <row r="71" spans="6:9" x14ac:dyDescent="0.2">
      <c r="F71" s="119"/>
      <c r="G71" s="120"/>
      <c r="H71" s="120"/>
      <c r="I71" s="121"/>
    </row>
    <row r="72" spans="6:9" x14ac:dyDescent="0.2">
      <c r="F72" s="119"/>
      <c r="G72" s="120"/>
      <c r="H72" s="120"/>
      <c r="I72" s="121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166"/>
  <sheetViews>
    <sheetView showGridLines="0" showZeros="0" zoomScale="80" zoomScaleNormal="100" workbookViewId="0">
      <selection activeCell="H17" sqref="H17"/>
    </sheetView>
  </sheetViews>
  <sheetFormatPr defaultRowHeight="12.75" x14ac:dyDescent="0.2"/>
  <cols>
    <col min="1" max="1" width="4.42578125" style="122" customWidth="1"/>
    <col min="2" max="2" width="14.140625" style="122" customWidth="1"/>
    <col min="3" max="3" width="47.5703125" style="122" customWidth="1"/>
    <col min="4" max="4" width="5.5703125" style="122" customWidth="1"/>
    <col min="5" max="5" width="10" style="171" customWidth="1"/>
    <col min="6" max="6" width="11.28515625" style="122" customWidth="1"/>
    <col min="7" max="7" width="16.140625" style="122" customWidth="1"/>
    <col min="8" max="8" width="13.140625" style="122" customWidth="1"/>
    <col min="9" max="9" width="14.5703125" style="122" customWidth="1"/>
    <col min="10" max="10" width="13.140625" style="122" customWidth="1"/>
    <col min="11" max="11" width="13.5703125" style="122" customWidth="1"/>
    <col min="12" max="16384" width="9.140625" style="122"/>
  </cols>
  <sheetData>
    <row r="1" spans="1:59" ht="15.75" x14ac:dyDescent="0.25">
      <c r="A1" s="198" t="s">
        <v>57</v>
      </c>
      <c r="B1" s="198"/>
      <c r="C1" s="198"/>
      <c r="D1" s="198"/>
      <c r="E1" s="198"/>
      <c r="F1" s="198"/>
      <c r="G1" s="198"/>
      <c r="H1" s="198"/>
      <c r="I1" s="198"/>
    </row>
    <row r="2" spans="1:59" ht="13.5" thickBot="1" x14ac:dyDescent="0.25">
      <c r="B2" s="123"/>
      <c r="C2" s="124"/>
      <c r="D2" s="124"/>
      <c r="E2" s="125"/>
      <c r="F2" s="124"/>
      <c r="G2" s="124"/>
    </row>
    <row r="3" spans="1:59" ht="13.5" thickTop="1" x14ac:dyDescent="0.2">
      <c r="A3" s="188" t="s">
        <v>5</v>
      </c>
      <c r="B3" s="189"/>
      <c r="C3" s="69" t="str">
        <f>CONCATENATE(cislostavby," ",nazevstavby)</f>
        <v xml:space="preserve"> Pálenice Jaroslavice-základy</v>
      </c>
      <c r="D3" s="70"/>
      <c r="E3" s="71"/>
      <c r="F3" s="70"/>
      <c r="G3" s="126"/>
      <c r="H3" s="127">
        <f>Rekapitulace!H1</f>
        <v>0</v>
      </c>
      <c r="I3" s="128"/>
    </row>
    <row r="4" spans="1:59" ht="13.5" thickBot="1" x14ac:dyDescent="0.25">
      <c r="A4" s="199" t="s">
        <v>1</v>
      </c>
      <c r="B4" s="191"/>
      <c r="C4" s="75" t="str">
        <f>CONCATENATE(cisloobjektu," ",nazevobjektu)</f>
        <v xml:space="preserve"> </v>
      </c>
      <c r="D4" s="76"/>
      <c r="E4" s="77"/>
      <c r="F4" s="76"/>
      <c r="G4" s="200"/>
      <c r="H4" s="200"/>
      <c r="I4" s="201"/>
    </row>
    <row r="5" spans="1:59" ht="13.5" thickTop="1" x14ac:dyDescent="0.2">
      <c r="A5" s="129"/>
      <c r="B5" s="130"/>
      <c r="C5" s="130"/>
      <c r="D5" s="131"/>
      <c r="E5" s="132"/>
      <c r="F5" s="131"/>
      <c r="G5" s="133"/>
      <c r="H5" s="131"/>
      <c r="I5" s="131"/>
    </row>
    <row r="6" spans="1:59" x14ac:dyDescent="0.2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 x14ac:dyDescent="0.2">
      <c r="A7" s="139" t="s">
        <v>69</v>
      </c>
      <c r="B7" s="140" t="s">
        <v>70</v>
      </c>
      <c r="C7" s="141" t="s">
        <v>71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 x14ac:dyDescent="0.2">
      <c r="A8" s="147">
        <v>1</v>
      </c>
      <c r="B8" s="148" t="s">
        <v>74</v>
      </c>
      <c r="C8" s="149" t="s">
        <v>75</v>
      </c>
      <c r="D8" s="150" t="s">
        <v>76</v>
      </c>
      <c r="E8" s="151">
        <v>371.79500000000002</v>
      </c>
      <c r="F8" s="151"/>
      <c r="G8" s="152">
        <f>E8*F8</f>
        <v>0</v>
      </c>
      <c r="H8" s="153">
        <v>0</v>
      </c>
      <c r="I8" s="153">
        <f>E8*H8</f>
        <v>0</v>
      </c>
      <c r="J8" s="153">
        <v>0</v>
      </c>
      <c r="K8" s="153">
        <f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>IF(BB8=1,G8,0)</f>
        <v>0</v>
      </c>
      <c r="BD8" s="122">
        <f>IF(BB8=2,G8,0)</f>
        <v>0</v>
      </c>
      <c r="BE8" s="122">
        <f>IF(BB8=3,G8,0)</f>
        <v>0</v>
      </c>
      <c r="BF8" s="122">
        <f>IF(BB8=4,G8,0)</f>
        <v>0</v>
      </c>
      <c r="BG8" s="122">
        <f>IF(BB8=5,G8,0)</f>
        <v>0</v>
      </c>
    </row>
    <row r="9" spans="1:59" x14ac:dyDescent="0.2">
      <c r="A9" s="154"/>
      <c r="B9" s="155"/>
      <c r="C9" s="196" t="s">
        <v>77</v>
      </c>
      <c r="D9" s="197"/>
      <c r="E9" s="156">
        <v>371.79500000000002</v>
      </c>
      <c r="F9" s="157"/>
      <c r="G9" s="158"/>
      <c r="H9" s="159"/>
      <c r="I9" s="159"/>
      <c r="J9" s="159"/>
      <c r="K9" s="159"/>
      <c r="M9" s="122" t="s">
        <v>77</v>
      </c>
      <c r="O9" s="160"/>
      <c r="Q9" s="146"/>
    </row>
    <row r="10" spans="1:59" x14ac:dyDescent="0.2">
      <c r="A10" s="147">
        <v>2</v>
      </c>
      <c r="B10" s="148" t="s">
        <v>78</v>
      </c>
      <c r="C10" s="149" t="s">
        <v>79</v>
      </c>
      <c r="D10" s="150" t="s">
        <v>80</v>
      </c>
      <c r="E10" s="151">
        <v>63.981099999999998</v>
      </c>
      <c r="F10" s="151">
        <v>0</v>
      </c>
      <c r="G10" s="152">
        <f>E10*F10</f>
        <v>0</v>
      </c>
      <c r="H10" s="153">
        <v>0</v>
      </c>
      <c r="I10" s="153">
        <f>E10*H10</f>
        <v>0</v>
      </c>
      <c r="J10" s="153">
        <v>0</v>
      </c>
      <c r="K10" s="153">
        <f>E10*J10</f>
        <v>0</v>
      </c>
      <c r="Q10" s="146">
        <v>2</v>
      </c>
      <c r="AA10" s="122">
        <v>12</v>
      </c>
      <c r="AB10" s="122">
        <v>0</v>
      </c>
      <c r="AC10" s="122">
        <v>2</v>
      </c>
      <c r="BB10" s="122">
        <v>1</v>
      </c>
      <c r="BC10" s="122">
        <f>IF(BB10=1,G10,0)</f>
        <v>0</v>
      </c>
      <c r="BD10" s="122">
        <f>IF(BB10=2,G10,0)</f>
        <v>0</v>
      </c>
      <c r="BE10" s="122">
        <f>IF(BB10=3,G10,0)</f>
        <v>0</v>
      </c>
      <c r="BF10" s="122">
        <f>IF(BB10=4,G10,0)</f>
        <v>0</v>
      </c>
      <c r="BG10" s="122">
        <f>IF(BB10=5,G10,0)</f>
        <v>0</v>
      </c>
    </row>
    <row r="11" spans="1:59" x14ac:dyDescent="0.2">
      <c r="A11" s="154"/>
      <c r="B11" s="155"/>
      <c r="C11" s="196" t="s">
        <v>81</v>
      </c>
      <c r="D11" s="197"/>
      <c r="E11" s="156">
        <v>63.981099999999998</v>
      </c>
      <c r="F11" s="157"/>
      <c r="G11" s="158"/>
      <c r="H11" s="159"/>
      <c r="I11" s="159"/>
      <c r="J11" s="159"/>
      <c r="K11" s="159"/>
      <c r="M11" s="122" t="s">
        <v>81</v>
      </c>
      <c r="O11" s="160"/>
      <c r="Q11" s="146"/>
    </row>
    <row r="12" spans="1:59" x14ac:dyDescent="0.2">
      <c r="A12" s="147">
        <v>3</v>
      </c>
      <c r="B12" s="148" t="s">
        <v>82</v>
      </c>
      <c r="C12" s="149" t="s">
        <v>83</v>
      </c>
      <c r="D12" s="150" t="s">
        <v>80</v>
      </c>
      <c r="E12" s="151">
        <v>88.471199999999996</v>
      </c>
      <c r="F12" s="151">
        <v>0</v>
      </c>
      <c r="G12" s="152">
        <f>E12*F12</f>
        <v>0</v>
      </c>
      <c r="H12" s="153">
        <v>0</v>
      </c>
      <c r="I12" s="153">
        <f>E12*H12</f>
        <v>0</v>
      </c>
      <c r="J12" s="153">
        <v>0</v>
      </c>
      <c r="K12" s="153">
        <f>E12*J12</f>
        <v>0</v>
      </c>
      <c r="Q12" s="146">
        <v>2</v>
      </c>
      <c r="AA12" s="122">
        <v>12</v>
      </c>
      <c r="AB12" s="122">
        <v>0</v>
      </c>
      <c r="AC12" s="122">
        <v>3</v>
      </c>
      <c r="BB12" s="122">
        <v>1</v>
      </c>
      <c r="BC12" s="122">
        <f>IF(BB12=1,G12,0)</f>
        <v>0</v>
      </c>
      <c r="BD12" s="122">
        <f>IF(BB12=2,G12,0)</f>
        <v>0</v>
      </c>
      <c r="BE12" s="122">
        <f>IF(BB12=3,G12,0)</f>
        <v>0</v>
      </c>
      <c r="BF12" s="122">
        <f>IF(BB12=4,G12,0)</f>
        <v>0</v>
      </c>
      <c r="BG12" s="122">
        <f>IF(BB12=5,G12,0)</f>
        <v>0</v>
      </c>
    </row>
    <row r="13" spans="1:59" x14ac:dyDescent="0.2">
      <c r="A13" s="154"/>
      <c r="B13" s="155"/>
      <c r="C13" s="196" t="s">
        <v>84</v>
      </c>
      <c r="D13" s="197"/>
      <c r="E13" s="156">
        <v>18.619700000000002</v>
      </c>
      <c r="F13" s="157"/>
      <c r="G13" s="158"/>
      <c r="H13" s="159"/>
      <c r="I13" s="159"/>
      <c r="J13" s="159"/>
      <c r="K13" s="159"/>
      <c r="M13" s="122" t="s">
        <v>84</v>
      </c>
      <c r="O13" s="160"/>
      <c r="Q13" s="146"/>
    </row>
    <row r="14" spans="1:59" x14ac:dyDescent="0.2">
      <c r="A14" s="154"/>
      <c r="B14" s="155"/>
      <c r="C14" s="196" t="s">
        <v>85</v>
      </c>
      <c r="D14" s="197"/>
      <c r="E14" s="156">
        <v>1.4775</v>
      </c>
      <c r="F14" s="157"/>
      <c r="G14" s="158"/>
      <c r="H14" s="159"/>
      <c r="I14" s="159"/>
      <c r="J14" s="159"/>
      <c r="K14" s="159"/>
      <c r="M14" s="122" t="s">
        <v>85</v>
      </c>
      <c r="O14" s="160"/>
      <c r="Q14" s="146"/>
    </row>
    <row r="15" spans="1:59" x14ac:dyDescent="0.2">
      <c r="A15" s="154"/>
      <c r="B15" s="155"/>
      <c r="C15" s="196" t="s">
        <v>86</v>
      </c>
      <c r="D15" s="197"/>
      <c r="E15" s="156">
        <v>3.7378</v>
      </c>
      <c r="F15" s="157"/>
      <c r="G15" s="158"/>
      <c r="H15" s="159"/>
      <c r="I15" s="159"/>
      <c r="J15" s="159"/>
      <c r="K15" s="159"/>
      <c r="M15" s="122" t="s">
        <v>86</v>
      </c>
      <c r="O15" s="160"/>
      <c r="Q15" s="146"/>
    </row>
    <row r="16" spans="1:59" x14ac:dyDescent="0.2">
      <c r="A16" s="154"/>
      <c r="B16" s="155"/>
      <c r="C16" s="196" t="s">
        <v>87</v>
      </c>
      <c r="D16" s="197"/>
      <c r="E16" s="156">
        <v>22.882000000000001</v>
      </c>
      <c r="F16" s="157"/>
      <c r="G16" s="158"/>
      <c r="H16" s="159"/>
      <c r="I16" s="159"/>
      <c r="J16" s="159"/>
      <c r="K16" s="159"/>
      <c r="M16" s="122" t="s">
        <v>87</v>
      </c>
      <c r="O16" s="160"/>
      <c r="Q16" s="146"/>
    </row>
    <row r="17" spans="1:59" x14ac:dyDescent="0.2">
      <c r="A17" s="154"/>
      <c r="B17" s="155"/>
      <c r="C17" s="196" t="s">
        <v>88</v>
      </c>
      <c r="D17" s="197"/>
      <c r="E17" s="156">
        <v>17.4589</v>
      </c>
      <c r="F17" s="157"/>
      <c r="G17" s="158"/>
      <c r="H17" s="159"/>
      <c r="I17" s="159"/>
      <c r="J17" s="159"/>
      <c r="K17" s="159"/>
      <c r="M17" s="122" t="s">
        <v>88</v>
      </c>
      <c r="O17" s="160"/>
      <c r="Q17" s="146"/>
    </row>
    <row r="18" spans="1:59" x14ac:dyDescent="0.2">
      <c r="A18" s="154"/>
      <c r="B18" s="155"/>
      <c r="C18" s="196" t="s">
        <v>89</v>
      </c>
      <c r="D18" s="197"/>
      <c r="E18" s="156">
        <v>3.8220000000000001</v>
      </c>
      <c r="F18" s="157"/>
      <c r="G18" s="158"/>
      <c r="H18" s="159"/>
      <c r="I18" s="159"/>
      <c r="J18" s="159"/>
      <c r="K18" s="159"/>
      <c r="M18" s="122" t="s">
        <v>89</v>
      </c>
      <c r="O18" s="160"/>
      <c r="Q18" s="146"/>
    </row>
    <row r="19" spans="1:59" x14ac:dyDescent="0.2">
      <c r="A19" s="154"/>
      <c r="B19" s="155"/>
      <c r="C19" s="196" t="s">
        <v>90</v>
      </c>
      <c r="D19" s="197"/>
      <c r="E19" s="156">
        <v>1.1183000000000001</v>
      </c>
      <c r="F19" s="157"/>
      <c r="G19" s="158"/>
      <c r="H19" s="159"/>
      <c r="I19" s="159"/>
      <c r="J19" s="159"/>
      <c r="K19" s="159"/>
      <c r="M19" s="122" t="s">
        <v>90</v>
      </c>
      <c r="O19" s="160"/>
      <c r="Q19" s="146"/>
    </row>
    <row r="20" spans="1:59" x14ac:dyDescent="0.2">
      <c r="A20" s="154"/>
      <c r="B20" s="155"/>
      <c r="C20" s="196" t="s">
        <v>91</v>
      </c>
      <c r="D20" s="197"/>
      <c r="E20" s="156">
        <v>2.016</v>
      </c>
      <c r="F20" s="157"/>
      <c r="G20" s="158"/>
      <c r="H20" s="159"/>
      <c r="I20" s="159"/>
      <c r="J20" s="159"/>
      <c r="K20" s="159"/>
      <c r="M20" s="122" t="s">
        <v>91</v>
      </c>
      <c r="O20" s="160"/>
      <c r="Q20" s="146"/>
    </row>
    <row r="21" spans="1:59" x14ac:dyDescent="0.2">
      <c r="A21" s="154"/>
      <c r="B21" s="155"/>
      <c r="C21" s="196" t="s">
        <v>92</v>
      </c>
      <c r="D21" s="197"/>
      <c r="E21" s="156">
        <v>1.4910000000000001</v>
      </c>
      <c r="F21" s="157"/>
      <c r="G21" s="158"/>
      <c r="H21" s="159"/>
      <c r="I21" s="159"/>
      <c r="J21" s="159"/>
      <c r="K21" s="159"/>
      <c r="M21" s="122" t="s">
        <v>92</v>
      </c>
      <c r="O21" s="160"/>
      <c r="Q21" s="146"/>
    </row>
    <row r="22" spans="1:59" x14ac:dyDescent="0.2">
      <c r="A22" s="154"/>
      <c r="B22" s="155"/>
      <c r="C22" s="196" t="s">
        <v>93</v>
      </c>
      <c r="D22" s="197"/>
      <c r="E22" s="156">
        <v>3.7780999999999998</v>
      </c>
      <c r="F22" s="157"/>
      <c r="G22" s="158"/>
      <c r="H22" s="159"/>
      <c r="I22" s="159"/>
      <c r="J22" s="159"/>
      <c r="K22" s="159"/>
      <c r="M22" s="122" t="s">
        <v>93</v>
      </c>
      <c r="O22" s="160"/>
      <c r="Q22" s="146"/>
    </row>
    <row r="23" spans="1:59" x14ac:dyDescent="0.2">
      <c r="A23" s="154"/>
      <c r="B23" s="155"/>
      <c r="C23" s="196" t="s">
        <v>94</v>
      </c>
      <c r="D23" s="197"/>
      <c r="E23" s="156">
        <v>5.5218999999999996</v>
      </c>
      <c r="F23" s="157"/>
      <c r="G23" s="158"/>
      <c r="H23" s="159"/>
      <c r="I23" s="159"/>
      <c r="J23" s="159"/>
      <c r="K23" s="159"/>
      <c r="M23" s="122" t="s">
        <v>94</v>
      </c>
      <c r="O23" s="160"/>
      <c r="Q23" s="146"/>
    </row>
    <row r="24" spans="1:59" x14ac:dyDescent="0.2">
      <c r="A24" s="154"/>
      <c r="B24" s="155"/>
      <c r="C24" s="196" t="s">
        <v>95</v>
      </c>
      <c r="D24" s="197"/>
      <c r="E24" s="156">
        <v>0.75</v>
      </c>
      <c r="F24" s="157"/>
      <c r="G24" s="158"/>
      <c r="H24" s="159"/>
      <c r="I24" s="159"/>
      <c r="J24" s="159"/>
      <c r="K24" s="159"/>
      <c r="M24" s="122" t="s">
        <v>95</v>
      </c>
      <c r="O24" s="160"/>
      <c r="Q24" s="146"/>
    </row>
    <row r="25" spans="1:59" x14ac:dyDescent="0.2">
      <c r="A25" s="154"/>
      <c r="B25" s="155"/>
      <c r="C25" s="196" t="s">
        <v>96</v>
      </c>
      <c r="D25" s="197"/>
      <c r="E25" s="156">
        <v>0.83499999999999996</v>
      </c>
      <c r="F25" s="157"/>
      <c r="G25" s="158"/>
      <c r="H25" s="159"/>
      <c r="I25" s="159"/>
      <c r="J25" s="159"/>
      <c r="K25" s="159"/>
      <c r="M25" s="122" t="s">
        <v>96</v>
      </c>
      <c r="O25" s="160"/>
      <c r="Q25" s="146"/>
    </row>
    <row r="26" spans="1:59" x14ac:dyDescent="0.2">
      <c r="A26" s="154"/>
      <c r="B26" s="155"/>
      <c r="C26" s="196" t="s">
        <v>97</v>
      </c>
      <c r="D26" s="197"/>
      <c r="E26" s="156">
        <v>0.73499999999999999</v>
      </c>
      <c r="F26" s="157"/>
      <c r="G26" s="158"/>
      <c r="H26" s="159"/>
      <c r="I26" s="159"/>
      <c r="J26" s="159"/>
      <c r="K26" s="159"/>
      <c r="M26" s="122" t="s">
        <v>97</v>
      </c>
      <c r="O26" s="160"/>
      <c r="Q26" s="146"/>
    </row>
    <row r="27" spans="1:59" x14ac:dyDescent="0.2">
      <c r="A27" s="154"/>
      <c r="B27" s="155"/>
      <c r="C27" s="196" t="s">
        <v>98</v>
      </c>
      <c r="D27" s="197"/>
      <c r="E27" s="156">
        <v>3.78</v>
      </c>
      <c r="F27" s="157"/>
      <c r="G27" s="158"/>
      <c r="H27" s="159"/>
      <c r="I27" s="159"/>
      <c r="J27" s="159"/>
      <c r="K27" s="159"/>
      <c r="M27" s="122" t="s">
        <v>98</v>
      </c>
      <c r="O27" s="160"/>
      <c r="Q27" s="146"/>
    </row>
    <row r="28" spans="1:59" x14ac:dyDescent="0.2">
      <c r="A28" s="154"/>
      <c r="B28" s="155"/>
      <c r="C28" s="196" t="s">
        <v>99</v>
      </c>
      <c r="D28" s="197"/>
      <c r="E28" s="156">
        <v>0.44800000000000001</v>
      </c>
      <c r="F28" s="157"/>
      <c r="G28" s="158"/>
      <c r="H28" s="159"/>
      <c r="I28" s="159"/>
      <c r="J28" s="159"/>
      <c r="K28" s="159"/>
      <c r="M28" s="122" t="s">
        <v>99</v>
      </c>
      <c r="O28" s="160"/>
      <c r="Q28" s="146"/>
    </row>
    <row r="29" spans="1:59" x14ac:dyDescent="0.2">
      <c r="A29" s="154"/>
      <c r="B29" s="155"/>
      <c r="C29" s="196"/>
      <c r="D29" s="197"/>
      <c r="E29" s="156">
        <v>0</v>
      </c>
      <c r="F29" s="157"/>
      <c r="G29" s="158"/>
      <c r="H29" s="159"/>
      <c r="I29" s="159"/>
      <c r="J29" s="159"/>
      <c r="K29" s="159"/>
      <c r="O29" s="160"/>
      <c r="Q29" s="146"/>
    </row>
    <row r="30" spans="1:59" x14ac:dyDescent="0.2">
      <c r="A30" s="147">
        <v>4</v>
      </c>
      <c r="B30" s="148" t="s">
        <v>100</v>
      </c>
      <c r="C30" s="149" t="s">
        <v>101</v>
      </c>
      <c r="D30" s="150" t="s">
        <v>80</v>
      </c>
      <c r="E30" s="151">
        <v>88.471199999999996</v>
      </c>
      <c r="F30" s="151">
        <v>0</v>
      </c>
      <c r="G30" s="152">
        <f>E30*F30</f>
        <v>0</v>
      </c>
      <c r="H30" s="153">
        <v>0</v>
      </c>
      <c r="I30" s="153">
        <f>E30*H30</f>
        <v>0</v>
      </c>
      <c r="J30" s="153">
        <v>0</v>
      </c>
      <c r="K30" s="153">
        <f>E30*J30</f>
        <v>0</v>
      </c>
      <c r="Q30" s="146">
        <v>2</v>
      </c>
      <c r="AA30" s="122">
        <v>12</v>
      </c>
      <c r="AB30" s="122">
        <v>0</v>
      </c>
      <c r="AC30" s="122">
        <v>4</v>
      </c>
      <c r="BB30" s="122">
        <v>1</v>
      </c>
      <c r="BC30" s="122">
        <f>IF(BB30=1,G30,0)</f>
        <v>0</v>
      </c>
      <c r="BD30" s="122">
        <f>IF(BB30=2,G30,0)</f>
        <v>0</v>
      </c>
      <c r="BE30" s="122">
        <f>IF(BB30=3,G30,0)</f>
        <v>0</v>
      </c>
      <c r="BF30" s="122">
        <f>IF(BB30=4,G30,0)</f>
        <v>0</v>
      </c>
      <c r="BG30" s="122">
        <f>IF(BB30=5,G30,0)</f>
        <v>0</v>
      </c>
    </row>
    <row r="31" spans="1:59" x14ac:dyDescent="0.2">
      <c r="A31" s="147">
        <v>5</v>
      </c>
      <c r="B31" s="148" t="s">
        <v>102</v>
      </c>
      <c r="C31" s="149" t="s">
        <v>103</v>
      </c>
      <c r="D31" s="150" t="s">
        <v>80</v>
      </c>
      <c r="E31" s="151">
        <v>56.448</v>
      </c>
      <c r="F31" s="151">
        <v>0</v>
      </c>
      <c r="G31" s="152">
        <f>E31*F31</f>
        <v>0</v>
      </c>
      <c r="H31" s="153">
        <v>0</v>
      </c>
      <c r="I31" s="153">
        <f>E31*H31</f>
        <v>0</v>
      </c>
      <c r="J31" s="153">
        <v>0</v>
      </c>
      <c r="K31" s="153">
        <f>E31*J31</f>
        <v>0</v>
      </c>
      <c r="Q31" s="146">
        <v>2</v>
      </c>
      <c r="AA31" s="122">
        <v>12</v>
      </c>
      <c r="AB31" s="122">
        <v>0</v>
      </c>
      <c r="AC31" s="122">
        <v>5</v>
      </c>
      <c r="BB31" s="122">
        <v>1</v>
      </c>
      <c r="BC31" s="122">
        <f>IF(BB31=1,G31,0)</f>
        <v>0</v>
      </c>
      <c r="BD31" s="122">
        <f>IF(BB31=2,G31,0)</f>
        <v>0</v>
      </c>
      <c r="BE31" s="122">
        <f>IF(BB31=3,G31,0)</f>
        <v>0</v>
      </c>
      <c r="BF31" s="122">
        <f>IF(BB31=4,G31,0)</f>
        <v>0</v>
      </c>
      <c r="BG31" s="122">
        <f>IF(BB31=5,G31,0)</f>
        <v>0</v>
      </c>
    </row>
    <row r="32" spans="1:59" x14ac:dyDescent="0.2">
      <c r="A32" s="154"/>
      <c r="B32" s="155"/>
      <c r="C32" s="196" t="s">
        <v>104</v>
      </c>
      <c r="D32" s="197"/>
      <c r="E32" s="156">
        <v>56.448</v>
      </c>
      <c r="F32" s="157"/>
      <c r="G32" s="158"/>
      <c r="H32" s="159"/>
      <c r="I32" s="159"/>
      <c r="J32" s="159"/>
      <c r="K32" s="159"/>
      <c r="M32" s="122" t="s">
        <v>104</v>
      </c>
      <c r="O32" s="160"/>
      <c r="Q32" s="146"/>
    </row>
    <row r="33" spans="1:59" x14ac:dyDescent="0.2">
      <c r="A33" s="147">
        <v>6</v>
      </c>
      <c r="B33" s="148" t="s">
        <v>105</v>
      </c>
      <c r="C33" s="149" t="s">
        <v>106</v>
      </c>
      <c r="D33" s="150" t="s">
        <v>80</v>
      </c>
      <c r="E33" s="151">
        <v>56.448</v>
      </c>
      <c r="F33" s="151">
        <v>0</v>
      </c>
      <c r="G33" s="152">
        <f>E33*F33</f>
        <v>0</v>
      </c>
      <c r="H33" s="153">
        <v>0</v>
      </c>
      <c r="I33" s="153">
        <f>E33*H33</f>
        <v>0</v>
      </c>
      <c r="J33" s="153">
        <v>0</v>
      </c>
      <c r="K33" s="153">
        <f>E33*J33</f>
        <v>0</v>
      </c>
      <c r="Q33" s="146">
        <v>2</v>
      </c>
      <c r="AA33" s="122">
        <v>12</v>
      </c>
      <c r="AB33" s="122">
        <v>0</v>
      </c>
      <c r="AC33" s="122">
        <v>6</v>
      </c>
      <c r="BB33" s="122">
        <v>1</v>
      </c>
      <c r="BC33" s="122">
        <f>IF(BB33=1,G33,0)</f>
        <v>0</v>
      </c>
      <c r="BD33" s="122">
        <f>IF(BB33=2,G33,0)</f>
        <v>0</v>
      </c>
      <c r="BE33" s="122">
        <f>IF(BB33=3,G33,0)</f>
        <v>0</v>
      </c>
      <c r="BF33" s="122">
        <f>IF(BB33=4,G33,0)</f>
        <v>0</v>
      </c>
      <c r="BG33" s="122">
        <f>IF(BB33=5,G33,0)</f>
        <v>0</v>
      </c>
    </row>
    <row r="34" spans="1:59" x14ac:dyDescent="0.2">
      <c r="A34" s="147">
        <v>7</v>
      </c>
      <c r="B34" s="148" t="s">
        <v>107</v>
      </c>
      <c r="C34" s="149" t="s">
        <v>108</v>
      </c>
      <c r="D34" s="150" t="s">
        <v>80</v>
      </c>
      <c r="E34" s="151">
        <v>189.02529999999999</v>
      </c>
      <c r="F34" s="151">
        <v>0</v>
      </c>
      <c r="G34" s="152">
        <f>E34*F34</f>
        <v>0</v>
      </c>
      <c r="H34" s="153">
        <v>0</v>
      </c>
      <c r="I34" s="153">
        <f>E34*H34</f>
        <v>0</v>
      </c>
      <c r="J34" s="153">
        <v>0</v>
      </c>
      <c r="K34" s="153">
        <f>E34*J34</f>
        <v>0</v>
      </c>
      <c r="Q34" s="146">
        <v>2</v>
      </c>
      <c r="AA34" s="122">
        <v>12</v>
      </c>
      <c r="AB34" s="122">
        <v>0</v>
      </c>
      <c r="AC34" s="122">
        <v>7</v>
      </c>
      <c r="BB34" s="122">
        <v>1</v>
      </c>
      <c r="BC34" s="122">
        <f>IF(BB34=1,G34,0)</f>
        <v>0</v>
      </c>
      <c r="BD34" s="122">
        <f>IF(BB34=2,G34,0)</f>
        <v>0</v>
      </c>
      <c r="BE34" s="122">
        <f>IF(BB34=3,G34,0)</f>
        <v>0</v>
      </c>
      <c r="BF34" s="122">
        <f>IF(BB34=4,G34,0)</f>
        <v>0</v>
      </c>
      <c r="BG34" s="122">
        <f>IF(BB34=5,G34,0)</f>
        <v>0</v>
      </c>
    </row>
    <row r="35" spans="1:59" x14ac:dyDescent="0.2">
      <c r="A35" s="154"/>
      <c r="B35" s="155"/>
      <c r="C35" s="196" t="s">
        <v>109</v>
      </c>
      <c r="D35" s="197"/>
      <c r="E35" s="156">
        <v>63.981099999999998</v>
      </c>
      <c r="F35" s="157"/>
      <c r="G35" s="158"/>
      <c r="H35" s="159"/>
      <c r="I35" s="159"/>
      <c r="J35" s="159"/>
      <c r="K35" s="159"/>
      <c r="M35" s="122" t="s">
        <v>109</v>
      </c>
      <c r="O35" s="160"/>
      <c r="Q35" s="146"/>
    </row>
    <row r="36" spans="1:59" x14ac:dyDescent="0.2">
      <c r="A36" s="154"/>
      <c r="B36" s="155"/>
      <c r="C36" s="196" t="s">
        <v>110</v>
      </c>
      <c r="D36" s="197"/>
      <c r="E36" s="156">
        <v>88.471199999999996</v>
      </c>
      <c r="F36" s="157"/>
      <c r="G36" s="158"/>
      <c r="H36" s="159"/>
      <c r="I36" s="159"/>
      <c r="J36" s="159"/>
      <c r="K36" s="159"/>
      <c r="M36" s="122" t="s">
        <v>110</v>
      </c>
      <c r="O36" s="160"/>
      <c r="Q36" s="146"/>
    </row>
    <row r="37" spans="1:59" x14ac:dyDescent="0.2">
      <c r="A37" s="154"/>
      <c r="B37" s="155"/>
      <c r="C37" s="196" t="s">
        <v>111</v>
      </c>
      <c r="D37" s="197"/>
      <c r="E37" s="156">
        <v>56.448</v>
      </c>
      <c r="F37" s="157"/>
      <c r="G37" s="158"/>
      <c r="H37" s="159"/>
      <c r="I37" s="159"/>
      <c r="J37" s="159"/>
      <c r="K37" s="159"/>
      <c r="M37" s="122" t="s">
        <v>111</v>
      </c>
      <c r="O37" s="160"/>
      <c r="Q37" s="146"/>
    </row>
    <row r="38" spans="1:59" x14ac:dyDescent="0.2">
      <c r="A38" s="154"/>
      <c r="B38" s="155"/>
      <c r="C38" s="196" t="s">
        <v>112</v>
      </c>
      <c r="D38" s="197"/>
      <c r="E38" s="156">
        <v>-19.875</v>
      </c>
      <c r="F38" s="157"/>
      <c r="G38" s="158"/>
      <c r="H38" s="159"/>
      <c r="I38" s="159"/>
      <c r="J38" s="159"/>
      <c r="K38" s="159"/>
      <c r="M38" s="122" t="s">
        <v>112</v>
      </c>
      <c r="O38" s="160"/>
      <c r="Q38" s="146"/>
    </row>
    <row r="39" spans="1:59" ht="25.5" x14ac:dyDescent="0.2">
      <c r="A39" s="147">
        <v>8</v>
      </c>
      <c r="B39" s="148" t="s">
        <v>113</v>
      </c>
      <c r="C39" s="149" t="s">
        <v>114</v>
      </c>
      <c r="D39" s="150" t="s">
        <v>80</v>
      </c>
      <c r="E39" s="151">
        <v>189.02529999999999</v>
      </c>
      <c r="F39" s="151">
        <v>0</v>
      </c>
      <c r="G39" s="152">
        <f>E39*F39</f>
        <v>0</v>
      </c>
      <c r="H39" s="153">
        <v>0</v>
      </c>
      <c r="I39" s="153">
        <f>E39*H39</f>
        <v>0</v>
      </c>
      <c r="J39" s="153">
        <v>0</v>
      </c>
      <c r="K39" s="153">
        <f>E39*J39</f>
        <v>0</v>
      </c>
      <c r="Q39" s="146">
        <v>2</v>
      </c>
      <c r="AA39" s="122">
        <v>12</v>
      </c>
      <c r="AB39" s="122">
        <v>0</v>
      </c>
      <c r="AC39" s="122">
        <v>8</v>
      </c>
      <c r="BB39" s="122">
        <v>1</v>
      </c>
      <c r="BC39" s="122">
        <f>IF(BB39=1,G39,0)</f>
        <v>0</v>
      </c>
      <c r="BD39" s="122">
        <f>IF(BB39=2,G39,0)</f>
        <v>0</v>
      </c>
      <c r="BE39" s="122">
        <f>IF(BB39=3,G39,0)</f>
        <v>0</v>
      </c>
      <c r="BF39" s="122">
        <f>IF(BB39=4,G39,0)</f>
        <v>0</v>
      </c>
      <c r="BG39" s="122">
        <f>IF(BB39=5,G39,0)</f>
        <v>0</v>
      </c>
    </row>
    <row r="40" spans="1:59" ht="25.5" x14ac:dyDescent="0.2">
      <c r="A40" s="147">
        <v>9</v>
      </c>
      <c r="B40" s="148" t="s">
        <v>115</v>
      </c>
      <c r="C40" s="149" t="s">
        <v>116</v>
      </c>
      <c r="D40" s="150" t="s">
        <v>80</v>
      </c>
      <c r="E40" s="151">
        <v>189.02529999999999</v>
      </c>
      <c r="F40" s="151">
        <v>0</v>
      </c>
      <c r="G40" s="152">
        <f>E40*F40</f>
        <v>0</v>
      </c>
      <c r="H40" s="153">
        <v>0</v>
      </c>
      <c r="I40" s="153">
        <f>E40*H40</f>
        <v>0</v>
      </c>
      <c r="J40" s="153">
        <v>0</v>
      </c>
      <c r="K40" s="153">
        <f>E40*J40</f>
        <v>0</v>
      </c>
      <c r="Q40" s="146">
        <v>2</v>
      </c>
      <c r="AA40" s="122">
        <v>12</v>
      </c>
      <c r="AB40" s="122">
        <v>0</v>
      </c>
      <c r="AC40" s="122">
        <v>9</v>
      </c>
      <c r="BB40" s="122">
        <v>1</v>
      </c>
      <c r="BC40" s="122">
        <f>IF(BB40=1,G40,0)</f>
        <v>0</v>
      </c>
      <c r="BD40" s="122">
        <f>IF(BB40=2,G40,0)</f>
        <v>0</v>
      </c>
      <c r="BE40" s="122">
        <f>IF(BB40=3,G40,0)</f>
        <v>0</v>
      </c>
      <c r="BF40" s="122">
        <f>IF(BB40=4,G40,0)</f>
        <v>0</v>
      </c>
      <c r="BG40" s="122">
        <f>IF(BB40=5,G40,0)</f>
        <v>0</v>
      </c>
    </row>
    <row r="41" spans="1:59" x14ac:dyDescent="0.2">
      <c r="A41" s="147">
        <v>10</v>
      </c>
      <c r="B41" s="148" t="s">
        <v>117</v>
      </c>
      <c r="C41" s="149" t="s">
        <v>118</v>
      </c>
      <c r="D41" s="150" t="s">
        <v>80</v>
      </c>
      <c r="E41" s="151">
        <v>189.02529999999999</v>
      </c>
      <c r="F41" s="151">
        <v>0</v>
      </c>
      <c r="G41" s="152">
        <f>E41*F41</f>
        <v>0</v>
      </c>
      <c r="H41" s="153">
        <v>0</v>
      </c>
      <c r="I41" s="153">
        <f>E41*H41</f>
        <v>0</v>
      </c>
      <c r="J41" s="153">
        <v>0</v>
      </c>
      <c r="K41" s="153">
        <f>E41*J41</f>
        <v>0</v>
      </c>
      <c r="Q41" s="146">
        <v>2</v>
      </c>
      <c r="AA41" s="122">
        <v>12</v>
      </c>
      <c r="AB41" s="122">
        <v>0</v>
      </c>
      <c r="AC41" s="122">
        <v>10</v>
      </c>
      <c r="BB41" s="122">
        <v>1</v>
      </c>
      <c r="BC41" s="122">
        <f>IF(BB41=1,G41,0)</f>
        <v>0</v>
      </c>
      <c r="BD41" s="122">
        <f>IF(BB41=2,G41,0)</f>
        <v>0</v>
      </c>
      <c r="BE41" s="122">
        <f>IF(BB41=3,G41,0)</f>
        <v>0</v>
      </c>
      <c r="BF41" s="122">
        <f>IF(BB41=4,G41,0)</f>
        <v>0</v>
      </c>
      <c r="BG41" s="122">
        <f>IF(BB41=5,G41,0)</f>
        <v>0</v>
      </c>
    </row>
    <row r="42" spans="1:59" x14ac:dyDescent="0.2">
      <c r="A42" s="147">
        <v>11</v>
      </c>
      <c r="B42" s="148" t="s">
        <v>119</v>
      </c>
      <c r="C42" s="149" t="s">
        <v>120</v>
      </c>
      <c r="D42" s="150" t="s">
        <v>121</v>
      </c>
      <c r="E42" s="151">
        <v>283.53789999999998</v>
      </c>
      <c r="F42" s="151">
        <v>0</v>
      </c>
      <c r="G42" s="152">
        <f>E42*F42</f>
        <v>0</v>
      </c>
      <c r="H42" s="153">
        <v>0</v>
      </c>
      <c r="I42" s="153">
        <f>E42*H42</f>
        <v>0</v>
      </c>
      <c r="J42" s="153">
        <v>0</v>
      </c>
      <c r="K42" s="153">
        <f>E42*J42</f>
        <v>0</v>
      </c>
      <c r="Q42" s="146">
        <v>2</v>
      </c>
      <c r="AA42" s="122">
        <v>12</v>
      </c>
      <c r="AB42" s="122">
        <v>0</v>
      </c>
      <c r="AC42" s="122">
        <v>11</v>
      </c>
      <c r="BB42" s="122">
        <v>1</v>
      </c>
      <c r="BC42" s="122">
        <f>IF(BB42=1,G42,0)</f>
        <v>0</v>
      </c>
      <c r="BD42" s="122">
        <f>IF(BB42=2,G42,0)</f>
        <v>0</v>
      </c>
      <c r="BE42" s="122">
        <f>IF(BB42=3,G42,0)</f>
        <v>0</v>
      </c>
      <c r="BF42" s="122">
        <f>IF(BB42=4,G42,0)</f>
        <v>0</v>
      </c>
      <c r="BG42" s="122">
        <f>IF(BB42=5,G42,0)</f>
        <v>0</v>
      </c>
    </row>
    <row r="43" spans="1:59" x14ac:dyDescent="0.2">
      <c r="A43" s="154"/>
      <c r="B43" s="155"/>
      <c r="C43" s="196" t="s">
        <v>122</v>
      </c>
      <c r="D43" s="197"/>
      <c r="E43" s="156">
        <v>283.53789999999998</v>
      </c>
      <c r="F43" s="157"/>
      <c r="G43" s="158"/>
      <c r="H43" s="159"/>
      <c r="I43" s="159"/>
      <c r="J43" s="159"/>
      <c r="K43" s="159"/>
      <c r="M43" s="122" t="s">
        <v>122</v>
      </c>
      <c r="O43" s="160"/>
      <c r="Q43" s="146"/>
    </row>
    <row r="44" spans="1:59" x14ac:dyDescent="0.2">
      <c r="A44" s="147">
        <v>12</v>
      </c>
      <c r="B44" s="148" t="s">
        <v>123</v>
      </c>
      <c r="C44" s="149" t="s">
        <v>124</v>
      </c>
      <c r="D44" s="150" t="s">
        <v>80</v>
      </c>
      <c r="E44" s="151">
        <v>19.875</v>
      </c>
      <c r="F44" s="151">
        <v>0</v>
      </c>
      <c r="G44" s="152">
        <f>E44*F44</f>
        <v>0</v>
      </c>
      <c r="H44" s="153">
        <v>0</v>
      </c>
      <c r="I44" s="153">
        <f>E44*H44</f>
        <v>0</v>
      </c>
      <c r="J44" s="153">
        <v>0</v>
      </c>
      <c r="K44" s="153">
        <f>E44*J44</f>
        <v>0</v>
      </c>
      <c r="Q44" s="146">
        <v>2</v>
      </c>
      <c r="AA44" s="122">
        <v>12</v>
      </c>
      <c r="AB44" s="122">
        <v>0</v>
      </c>
      <c r="AC44" s="122">
        <v>12</v>
      </c>
      <c r="BB44" s="122">
        <v>1</v>
      </c>
      <c r="BC44" s="122">
        <f>IF(BB44=1,G44,0)</f>
        <v>0</v>
      </c>
      <c r="BD44" s="122">
        <f>IF(BB44=2,G44,0)</f>
        <v>0</v>
      </c>
      <c r="BE44" s="122">
        <f>IF(BB44=3,G44,0)</f>
        <v>0</v>
      </c>
      <c r="BF44" s="122">
        <f>IF(BB44=4,G44,0)</f>
        <v>0</v>
      </c>
      <c r="BG44" s="122">
        <f>IF(BB44=5,G44,0)</f>
        <v>0</v>
      </c>
    </row>
    <row r="45" spans="1:59" x14ac:dyDescent="0.2">
      <c r="A45" s="154"/>
      <c r="B45" s="155"/>
      <c r="C45" s="196" t="s">
        <v>125</v>
      </c>
      <c r="D45" s="197"/>
      <c r="E45" s="156">
        <v>13.26</v>
      </c>
      <c r="F45" s="157"/>
      <c r="G45" s="158"/>
      <c r="H45" s="159"/>
      <c r="I45" s="159"/>
      <c r="J45" s="159"/>
      <c r="K45" s="159"/>
      <c r="M45" s="122" t="s">
        <v>125</v>
      </c>
      <c r="O45" s="160"/>
      <c r="Q45" s="146"/>
    </row>
    <row r="46" spans="1:59" x14ac:dyDescent="0.2">
      <c r="A46" s="154"/>
      <c r="B46" s="155"/>
      <c r="C46" s="196" t="s">
        <v>126</v>
      </c>
      <c r="D46" s="197"/>
      <c r="E46" s="156">
        <v>6.6150000000000002</v>
      </c>
      <c r="F46" s="157"/>
      <c r="G46" s="158"/>
      <c r="H46" s="159"/>
      <c r="I46" s="159"/>
      <c r="J46" s="159"/>
      <c r="K46" s="159"/>
      <c r="M46" s="122" t="s">
        <v>126</v>
      </c>
      <c r="O46" s="160"/>
      <c r="Q46" s="146"/>
    </row>
    <row r="47" spans="1:59" x14ac:dyDescent="0.2">
      <c r="A47" s="161"/>
      <c r="B47" s="162" t="s">
        <v>73</v>
      </c>
      <c r="C47" s="163" t="str">
        <f>CONCATENATE(B7," ",C7)</f>
        <v>1 Zemní práce</v>
      </c>
      <c r="D47" s="161"/>
      <c r="E47" s="164"/>
      <c r="F47" s="164"/>
      <c r="G47" s="165">
        <f>SUM(G7:G46)</f>
        <v>0</v>
      </c>
      <c r="H47" s="166"/>
      <c r="I47" s="167">
        <f>SUM(I7:I46)</f>
        <v>0</v>
      </c>
      <c r="J47" s="166"/>
      <c r="K47" s="167">
        <f>SUM(K7:K46)</f>
        <v>0</v>
      </c>
      <c r="Q47" s="146">
        <v>4</v>
      </c>
      <c r="BC47" s="168">
        <f>SUM(BC7:BC46)</f>
        <v>0</v>
      </c>
      <c r="BD47" s="168">
        <f>SUM(BD7:BD46)</f>
        <v>0</v>
      </c>
      <c r="BE47" s="168">
        <f>SUM(BE7:BE46)</f>
        <v>0</v>
      </c>
      <c r="BF47" s="168">
        <f>SUM(BF7:BF46)</f>
        <v>0</v>
      </c>
      <c r="BG47" s="168">
        <f>SUM(BG7:BG46)</f>
        <v>0</v>
      </c>
    </row>
    <row r="48" spans="1:59" x14ac:dyDescent="0.2">
      <c r="A48" s="139" t="s">
        <v>69</v>
      </c>
      <c r="B48" s="140" t="s">
        <v>127</v>
      </c>
      <c r="C48" s="141" t="s">
        <v>128</v>
      </c>
      <c r="D48" s="142"/>
      <c r="E48" s="143"/>
      <c r="F48" s="143"/>
      <c r="G48" s="144"/>
      <c r="H48" s="145"/>
      <c r="I48" s="145"/>
      <c r="J48" s="145"/>
      <c r="K48" s="145"/>
      <c r="Q48" s="146">
        <v>1</v>
      </c>
    </row>
    <row r="49" spans="1:59" x14ac:dyDescent="0.2">
      <c r="A49" s="147">
        <v>13</v>
      </c>
      <c r="B49" s="148" t="s">
        <v>129</v>
      </c>
      <c r="C49" s="149" t="s">
        <v>130</v>
      </c>
      <c r="D49" s="150" t="s">
        <v>80</v>
      </c>
      <c r="E49" s="151">
        <v>55</v>
      </c>
      <c r="F49" s="151">
        <v>0</v>
      </c>
      <c r="G49" s="152">
        <f>E49*F49</f>
        <v>0</v>
      </c>
      <c r="H49" s="153">
        <v>2.5249999999999999</v>
      </c>
      <c r="I49" s="153">
        <f>E49*H49</f>
        <v>138.875</v>
      </c>
      <c r="J49" s="153">
        <v>0</v>
      </c>
      <c r="K49" s="153">
        <f>E49*J49</f>
        <v>0</v>
      </c>
      <c r="Q49" s="146">
        <v>2</v>
      </c>
      <c r="AA49" s="122">
        <v>12</v>
      </c>
      <c r="AB49" s="122">
        <v>0</v>
      </c>
      <c r="AC49" s="122">
        <v>13</v>
      </c>
      <c r="BB49" s="122">
        <v>1</v>
      </c>
      <c r="BC49" s="122">
        <f>IF(BB49=1,G49,0)</f>
        <v>0</v>
      </c>
      <c r="BD49" s="122">
        <f>IF(BB49=2,G49,0)</f>
        <v>0</v>
      </c>
      <c r="BE49" s="122">
        <f>IF(BB49=3,G49,0)</f>
        <v>0</v>
      </c>
      <c r="BF49" s="122">
        <f>IF(BB49=4,G49,0)</f>
        <v>0</v>
      </c>
      <c r="BG49" s="122">
        <f>IF(BB49=5,G49,0)</f>
        <v>0</v>
      </c>
    </row>
    <row r="50" spans="1:59" x14ac:dyDescent="0.2">
      <c r="A50" s="154"/>
      <c r="B50" s="155"/>
      <c r="C50" s="196" t="s">
        <v>131</v>
      </c>
      <c r="D50" s="197"/>
      <c r="E50" s="156">
        <v>55</v>
      </c>
      <c r="F50" s="157"/>
      <c r="G50" s="158"/>
      <c r="H50" s="159"/>
      <c r="I50" s="159"/>
      <c r="J50" s="159"/>
      <c r="K50" s="159"/>
      <c r="M50" s="122" t="s">
        <v>131</v>
      </c>
      <c r="O50" s="160"/>
      <c r="Q50" s="146"/>
    </row>
    <row r="51" spans="1:59" x14ac:dyDescent="0.2">
      <c r="A51" s="154"/>
      <c r="B51" s="155"/>
      <c r="C51" s="196"/>
      <c r="D51" s="197"/>
      <c r="E51" s="156">
        <v>0</v>
      </c>
      <c r="F51" s="157"/>
      <c r="G51" s="158"/>
      <c r="H51" s="159"/>
      <c r="I51" s="159"/>
      <c r="J51" s="159"/>
      <c r="K51" s="159"/>
      <c r="O51" s="160"/>
      <c r="Q51" s="146"/>
    </row>
    <row r="52" spans="1:59" ht="25.5" x14ac:dyDescent="0.2">
      <c r="A52" s="147">
        <v>14</v>
      </c>
      <c r="B52" s="148" t="s">
        <v>132</v>
      </c>
      <c r="C52" s="149" t="s">
        <v>133</v>
      </c>
      <c r="D52" s="150" t="s">
        <v>76</v>
      </c>
      <c r="E52" s="151">
        <v>20.625</v>
      </c>
      <c r="F52" s="151">
        <v>0</v>
      </c>
      <c r="G52" s="152">
        <f>E52*F52</f>
        <v>0</v>
      </c>
      <c r="H52" s="153">
        <v>0.52</v>
      </c>
      <c r="I52" s="153">
        <f>E52*H52</f>
        <v>10.725</v>
      </c>
      <c r="J52" s="153">
        <v>0</v>
      </c>
      <c r="K52" s="153">
        <f>E52*J52</f>
        <v>0</v>
      </c>
      <c r="Q52" s="146">
        <v>2</v>
      </c>
      <c r="AA52" s="122">
        <v>12</v>
      </c>
      <c r="AB52" s="122">
        <v>0</v>
      </c>
      <c r="AC52" s="122">
        <v>14</v>
      </c>
      <c r="BB52" s="122">
        <v>1</v>
      </c>
      <c r="BC52" s="122">
        <f>IF(BB52=1,G52,0)</f>
        <v>0</v>
      </c>
      <c r="BD52" s="122">
        <f>IF(BB52=2,G52,0)</f>
        <v>0</v>
      </c>
      <c r="BE52" s="122">
        <f>IF(BB52=3,G52,0)</f>
        <v>0</v>
      </c>
      <c r="BF52" s="122">
        <f>IF(BB52=4,G52,0)</f>
        <v>0</v>
      </c>
      <c r="BG52" s="122">
        <f>IF(BB52=5,G52,0)</f>
        <v>0</v>
      </c>
    </row>
    <row r="53" spans="1:59" x14ac:dyDescent="0.2">
      <c r="A53" s="154"/>
      <c r="B53" s="155"/>
      <c r="C53" s="196" t="s">
        <v>134</v>
      </c>
      <c r="D53" s="197"/>
      <c r="E53" s="156">
        <v>20.625</v>
      </c>
      <c r="F53" s="157"/>
      <c r="G53" s="158"/>
      <c r="H53" s="159"/>
      <c r="I53" s="159"/>
      <c r="J53" s="159"/>
      <c r="K53" s="159"/>
      <c r="M53" s="122" t="s">
        <v>134</v>
      </c>
      <c r="O53" s="160"/>
      <c r="Q53" s="146"/>
    </row>
    <row r="54" spans="1:59" ht="25.5" x14ac:dyDescent="0.2">
      <c r="A54" s="147">
        <v>15</v>
      </c>
      <c r="B54" s="148" t="s">
        <v>135</v>
      </c>
      <c r="C54" s="149" t="s">
        <v>136</v>
      </c>
      <c r="D54" s="150" t="s">
        <v>76</v>
      </c>
      <c r="E54" s="151">
        <v>98.75</v>
      </c>
      <c r="F54" s="151">
        <v>0</v>
      </c>
      <c r="G54" s="152">
        <f>E54*F54</f>
        <v>0</v>
      </c>
      <c r="H54" s="153">
        <v>0.74</v>
      </c>
      <c r="I54" s="153">
        <f>E54*H54</f>
        <v>73.075000000000003</v>
      </c>
      <c r="J54" s="153">
        <v>0</v>
      </c>
      <c r="K54" s="153">
        <f>E54*J54</f>
        <v>0</v>
      </c>
      <c r="Q54" s="146">
        <v>2</v>
      </c>
      <c r="AA54" s="122">
        <v>12</v>
      </c>
      <c r="AB54" s="122">
        <v>0</v>
      </c>
      <c r="AC54" s="122">
        <v>15</v>
      </c>
      <c r="BB54" s="122">
        <v>1</v>
      </c>
      <c r="BC54" s="122">
        <f>IF(BB54=1,G54,0)</f>
        <v>0</v>
      </c>
      <c r="BD54" s="122">
        <f>IF(BB54=2,G54,0)</f>
        <v>0</v>
      </c>
      <c r="BE54" s="122">
        <f>IF(BB54=3,G54,0)</f>
        <v>0</v>
      </c>
      <c r="BF54" s="122">
        <f>IF(BB54=4,G54,0)</f>
        <v>0</v>
      </c>
      <c r="BG54" s="122">
        <f>IF(BB54=5,G54,0)</f>
        <v>0</v>
      </c>
    </row>
    <row r="55" spans="1:59" x14ac:dyDescent="0.2">
      <c r="A55" s="154"/>
      <c r="B55" s="155"/>
      <c r="C55" s="196" t="s">
        <v>137</v>
      </c>
      <c r="D55" s="197"/>
      <c r="E55" s="156">
        <v>98.75</v>
      </c>
      <c r="F55" s="157"/>
      <c r="G55" s="158"/>
      <c r="H55" s="159"/>
      <c r="I55" s="159"/>
      <c r="J55" s="159"/>
      <c r="K55" s="159"/>
      <c r="M55" s="122" t="s">
        <v>137</v>
      </c>
      <c r="O55" s="160"/>
      <c r="Q55" s="146"/>
    </row>
    <row r="56" spans="1:59" ht="25.5" x14ac:dyDescent="0.2">
      <c r="A56" s="147">
        <v>16</v>
      </c>
      <c r="B56" s="148" t="s">
        <v>138</v>
      </c>
      <c r="C56" s="149" t="s">
        <v>139</v>
      </c>
      <c r="D56" s="150" t="s">
        <v>76</v>
      </c>
      <c r="E56" s="151">
        <v>5</v>
      </c>
      <c r="F56" s="151">
        <v>0</v>
      </c>
      <c r="G56" s="152">
        <f>E56*F56</f>
        <v>0</v>
      </c>
      <c r="H56" s="153">
        <v>0.96299999999999997</v>
      </c>
      <c r="I56" s="153">
        <f>E56*H56</f>
        <v>4.8149999999999995</v>
      </c>
      <c r="J56" s="153">
        <v>0</v>
      </c>
      <c r="K56" s="153">
        <f>E56*J56</f>
        <v>0</v>
      </c>
      <c r="Q56" s="146">
        <v>2</v>
      </c>
      <c r="AA56" s="122">
        <v>12</v>
      </c>
      <c r="AB56" s="122">
        <v>0</v>
      </c>
      <c r="AC56" s="122">
        <v>16</v>
      </c>
      <c r="BB56" s="122">
        <v>1</v>
      </c>
      <c r="BC56" s="122">
        <f>IF(BB56=1,G56,0)</f>
        <v>0</v>
      </c>
      <c r="BD56" s="122">
        <f>IF(BB56=2,G56,0)</f>
        <v>0</v>
      </c>
      <c r="BE56" s="122">
        <f>IF(BB56=3,G56,0)</f>
        <v>0</v>
      </c>
      <c r="BF56" s="122">
        <f>IF(BB56=4,G56,0)</f>
        <v>0</v>
      </c>
      <c r="BG56" s="122">
        <f>IF(BB56=5,G56,0)</f>
        <v>0</v>
      </c>
    </row>
    <row r="57" spans="1:59" x14ac:dyDescent="0.2">
      <c r="A57" s="154"/>
      <c r="B57" s="155"/>
      <c r="C57" s="196" t="s">
        <v>140</v>
      </c>
      <c r="D57" s="197"/>
      <c r="E57" s="156">
        <v>5</v>
      </c>
      <c r="F57" s="157"/>
      <c r="G57" s="158"/>
      <c r="H57" s="159"/>
      <c r="I57" s="159"/>
      <c r="J57" s="159"/>
      <c r="K57" s="159"/>
      <c r="M57" s="122" t="s">
        <v>140</v>
      </c>
      <c r="O57" s="160"/>
      <c r="Q57" s="146"/>
    </row>
    <row r="58" spans="1:59" ht="25.5" x14ac:dyDescent="0.2">
      <c r="A58" s="147">
        <v>17</v>
      </c>
      <c r="B58" s="148" t="s">
        <v>141</v>
      </c>
      <c r="C58" s="149" t="s">
        <v>142</v>
      </c>
      <c r="D58" s="150" t="s">
        <v>121</v>
      </c>
      <c r="E58" s="151">
        <v>1.1514</v>
      </c>
      <c r="F58" s="151">
        <v>0</v>
      </c>
      <c r="G58" s="152">
        <f>E58*F58</f>
        <v>0</v>
      </c>
      <c r="H58" s="153">
        <v>1.0554399999999999</v>
      </c>
      <c r="I58" s="153">
        <f>E58*H58</f>
        <v>1.2152336159999999</v>
      </c>
      <c r="J58" s="153">
        <v>0</v>
      </c>
      <c r="K58" s="153">
        <f>E58*J58</f>
        <v>0</v>
      </c>
      <c r="Q58" s="146">
        <v>2</v>
      </c>
      <c r="AA58" s="122">
        <v>12</v>
      </c>
      <c r="AB58" s="122">
        <v>0</v>
      </c>
      <c r="AC58" s="122">
        <v>17</v>
      </c>
      <c r="BB58" s="122">
        <v>1</v>
      </c>
      <c r="BC58" s="122">
        <f>IF(BB58=1,G58,0)</f>
        <v>0</v>
      </c>
      <c r="BD58" s="122">
        <f>IF(BB58=2,G58,0)</f>
        <v>0</v>
      </c>
      <c r="BE58" s="122">
        <f>IF(BB58=3,G58,0)</f>
        <v>0</v>
      </c>
      <c r="BF58" s="122">
        <f>IF(BB58=4,G58,0)</f>
        <v>0</v>
      </c>
      <c r="BG58" s="122">
        <f>IF(BB58=5,G58,0)</f>
        <v>0</v>
      </c>
    </row>
    <row r="59" spans="1:59" x14ac:dyDescent="0.2">
      <c r="A59" s="154"/>
      <c r="B59" s="155"/>
      <c r="C59" s="196" t="s">
        <v>143</v>
      </c>
      <c r="D59" s="197"/>
      <c r="E59" s="156">
        <v>1.1514</v>
      </c>
      <c r="F59" s="157"/>
      <c r="G59" s="158"/>
      <c r="H59" s="159"/>
      <c r="I59" s="159"/>
      <c r="J59" s="159"/>
      <c r="K59" s="159"/>
      <c r="M59" s="122" t="s">
        <v>143</v>
      </c>
      <c r="O59" s="160"/>
      <c r="Q59" s="146"/>
    </row>
    <row r="60" spans="1:59" ht="25.5" x14ac:dyDescent="0.2">
      <c r="A60" s="147">
        <v>18</v>
      </c>
      <c r="B60" s="148" t="s">
        <v>144</v>
      </c>
      <c r="C60" s="149" t="s">
        <v>145</v>
      </c>
      <c r="D60" s="150" t="s">
        <v>121</v>
      </c>
      <c r="E60" s="151">
        <v>0.27</v>
      </c>
      <c r="F60" s="151">
        <v>0</v>
      </c>
      <c r="G60" s="152">
        <f>E60*F60</f>
        <v>0</v>
      </c>
      <c r="H60" s="153">
        <v>1.05474</v>
      </c>
      <c r="I60" s="153">
        <f>E60*H60</f>
        <v>0.28477980000000003</v>
      </c>
      <c r="J60" s="153">
        <v>0</v>
      </c>
      <c r="K60" s="153">
        <f>E60*J60</f>
        <v>0</v>
      </c>
      <c r="Q60" s="146">
        <v>2</v>
      </c>
      <c r="AA60" s="122">
        <v>12</v>
      </c>
      <c r="AB60" s="122">
        <v>0</v>
      </c>
      <c r="AC60" s="122">
        <v>18</v>
      </c>
      <c r="BB60" s="122">
        <v>1</v>
      </c>
      <c r="BC60" s="122">
        <f>IF(BB60=1,G60,0)</f>
        <v>0</v>
      </c>
      <c r="BD60" s="122">
        <f>IF(BB60=2,G60,0)</f>
        <v>0</v>
      </c>
      <c r="BE60" s="122">
        <f>IF(BB60=3,G60,0)</f>
        <v>0</v>
      </c>
      <c r="BF60" s="122">
        <f>IF(BB60=4,G60,0)</f>
        <v>0</v>
      </c>
      <c r="BG60" s="122">
        <f>IF(BB60=5,G60,0)</f>
        <v>0</v>
      </c>
    </row>
    <row r="61" spans="1:59" x14ac:dyDescent="0.2">
      <c r="A61" s="154"/>
      <c r="B61" s="155"/>
      <c r="C61" s="196" t="s">
        <v>146</v>
      </c>
      <c r="D61" s="197"/>
      <c r="E61" s="156">
        <v>0.27</v>
      </c>
      <c r="F61" s="157"/>
      <c r="G61" s="158"/>
      <c r="H61" s="159"/>
      <c r="I61" s="159"/>
      <c r="J61" s="159"/>
      <c r="K61" s="159"/>
      <c r="M61" s="122" t="s">
        <v>146</v>
      </c>
      <c r="O61" s="160"/>
      <c r="Q61" s="146"/>
    </row>
    <row r="62" spans="1:59" x14ac:dyDescent="0.2">
      <c r="A62" s="147">
        <v>19</v>
      </c>
      <c r="B62" s="148" t="s">
        <v>147</v>
      </c>
      <c r="C62" s="149" t="s">
        <v>148</v>
      </c>
      <c r="D62" s="150" t="s">
        <v>121</v>
      </c>
      <c r="E62" s="151">
        <v>0.97899999999999998</v>
      </c>
      <c r="F62" s="151">
        <v>0</v>
      </c>
      <c r="G62" s="152">
        <f>E62*F62</f>
        <v>0</v>
      </c>
      <c r="H62" s="153">
        <v>1.0211600000000001</v>
      </c>
      <c r="I62" s="153">
        <f>E62*H62</f>
        <v>0.99971564000000002</v>
      </c>
      <c r="J62" s="153">
        <v>0</v>
      </c>
      <c r="K62" s="153">
        <f>E62*J62</f>
        <v>0</v>
      </c>
      <c r="Q62" s="146">
        <v>2</v>
      </c>
      <c r="AA62" s="122">
        <v>12</v>
      </c>
      <c r="AB62" s="122">
        <v>0</v>
      </c>
      <c r="AC62" s="122">
        <v>19</v>
      </c>
      <c r="BB62" s="122">
        <v>1</v>
      </c>
      <c r="BC62" s="122">
        <f>IF(BB62=1,G62,0)</f>
        <v>0</v>
      </c>
      <c r="BD62" s="122">
        <f>IF(BB62=2,G62,0)</f>
        <v>0</v>
      </c>
      <c r="BE62" s="122">
        <f>IF(BB62=3,G62,0)</f>
        <v>0</v>
      </c>
      <c r="BF62" s="122">
        <f>IF(BB62=4,G62,0)</f>
        <v>0</v>
      </c>
      <c r="BG62" s="122">
        <f>IF(BB62=5,G62,0)</f>
        <v>0</v>
      </c>
    </row>
    <row r="63" spans="1:59" ht="25.5" x14ac:dyDescent="0.2">
      <c r="A63" s="147">
        <v>20</v>
      </c>
      <c r="B63" s="148" t="s">
        <v>149</v>
      </c>
      <c r="C63" s="149" t="s">
        <v>150</v>
      </c>
      <c r="D63" s="150" t="s">
        <v>76</v>
      </c>
      <c r="E63" s="151">
        <v>11.481299999999999</v>
      </c>
      <c r="F63" s="151">
        <v>0</v>
      </c>
      <c r="G63" s="152">
        <f>E63*F63</f>
        <v>0</v>
      </c>
      <c r="H63" s="153">
        <v>3.6400000000000002E-2</v>
      </c>
      <c r="I63" s="153">
        <f>E63*H63</f>
        <v>0.41791931999999998</v>
      </c>
      <c r="J63" s="153">
        <v>0</v>
      </c>
      <c r="K63" s="153">
        <f>E63*J63</f>
        <v>0</v>
      </c>
      <c r="Q63" s="146">
        <v>2</v>
      </c>
      <c r="AA63" s="122">
        <v>12</v>
      </c>
      <c r="AB63" s="122">
        <v>0</v>
      </c>
      <c r="AC63" s="122">
        <v>20</v>
      </c>
      <c r="BB63" s="122">
        <v>1</v>
      </c>
      <c r="BC63" s="122">
        <f>IF(BB63=1,G63,0)</f>
        <v>0</v>
      </c>
      <c r="BD63" s="122">
        <f>IF(BB63=2,G63,0)</f>
        <v>0</v>
      </c>
      <c r="BE63" s="122">
        <f>IF(BB63=3,G63,0)</f>
        <v>0</v>
      </c>
      <c r="BF63" s="122">
        <f>IF(BB63=4,G63,0)</f>
        <v>0</v>
      </c>
      <c r="BG63" s="122">
        <f>IF(BB63=5,G63,0)</f>
        <v>0</v>
      </c>
    </row>
    <row r="64" spans="1:59" x14ac:dyDescent="0.2">
      <c r="A64" s="154"/>
      <c r="B64" s="155"/>
      <c r="C64" s="196" t="s">
        <v>151</v>
      </c>
      <c r="D64" s="197"/>
      <c r="E64" s="156">
        <v>11.481299999999999</v>
      </c>
      <c r="F64" s="157"/>
      <c r="G64" s="158"/>
      <c r="H64" s="159"/>
      <c r="I64" s="159"/>
      <c r="J64" s="159"/>
      <c r="K64" s="159"/>
      <c r="M64" s="122" t="s">
        <v>151</v>
      </c>
      <c r="O64" s="160"/>
      <c r="Q64" s="146"/>
    </row>
    <row r="65" spans="1:59" x14ac:dyDescent="0.2">
      <c r="A65" s="147">
        <v>21</v>
      </c>
      <c r="B65" s="148" t="s">
        <v>152</v>
      </c>
      <c r="C65" s="149" t="s">
        <v>153</v>
      </c>
      <c r="D65" s="150" t="s">
        <v>76</v>
      </c>
      <c r="E65" s="151">
        <v>11.481299999999999</v>
      </c>
      <c r="F65" s="151">
        <v>0</v>
      </c>
      <c r="G65" s="152">
        <f>E65*F65</f>
        <v>0</v>
      </c>
      <c r="H65" s="153">
        <v>0</v>
      </c>
      <c r="I65" s="153">
        <f>E65*H65</f>
        <v>0</v>
      </c>
      <c r="J65" s="153">
        <v>0</v>
      </c>
      <c r="K65" s="153">
        <f>E65*J65</f>
        <v>0</v>
      </c>
      <c r="Q65" s="146">
        <v>2</v>
      </c>
      <c r="AA65" s="122">
        <v>12</v>
      </c>
      <c r="AB65" s="122">
        <v>0</v>
      </c>
      <c r="AC65" s="122">
        <v>21</v>
      </c>
      <c r="BB65" s="122">
        <v>1</v>
      </c>
      <c r="BC65" s="122">
        <f>IF(BB65=1,G65,0)</f>
        <v>0</v>
      </c>
      <c r="BD65" s="122">
        <f>IF(BB65=2,G65,0)</f>
        <v>0</v>
      </c>
      <c r="BE65" s="122">
        <f>IF(BB65=3,G65,0)</f>
        <v>0</v>
      </c>
      <c r="BF65" s="122">
        <f>IF(BB65=4,G65,0)</f>
        <v>0</v>
      </c>
      <c r="BG65" s="122">
        <f>IF(BB65=5,G65,0)</f>
        <v>0</v>
      </c>
    </row>
    <row r="66" spans="1:59" ht="25.5" x14ac:dyDescent="0.2">
      <c r="A66" s="147">
        <v>22</v>
      </c>
      <c r="B66" s="148" t="s">
        <v>154</v>
      </c>
      <c r="C66" s="149" t="s">
        <v>155</v>
      </c>
      <c r="D66" s="150" t="s">
        <v>72</v>
      </c>
      <c r="E66" s="151">
        <v>2</v>
      </c>
      <c r="F66" s="151">
        <v>0</v>
      </c>
      <c r="G66" s="152">
        <f>E66*F66</f>
        <v>0</v>
      </c>
      <c r="H66" s="153">
        <v>0.1</v>
      </c>
      <c r="I66" s="153">
        <f>E66*H66</f>
        <v>0.2</v>
      </c>
      <c r="J66" s="153">
        <v>0</v>
      </c>
      <c r="K66" s="153">
        <f>E66*J66</f>
        <v>0</v>
      </c>
      <c r="Q66" s="146">
        <v>2</v>
      </c>
      <c r="AA66" s="122">
        <v>12</v>
      </c>
      <c r="AB66" s="122">
        <v>0</v>
      </c>
      <c r="AC66" s="122">
        <v>22</v>
      </c>
      <c r="BB66" s="122">
        <v>1</v>
      </c>
      <c r="BC66" s="122">
        <f>IF(BB66=1,G66,0)</f>
        <v>0</v>
      </c>
      <c r="BD66" s="122">
        <f>IF(BB66=2,G66,0)</f>
        <v>0</v>
      </c>
      <c r="BE66" s="122">
        <f>IF(BB66=3,G66,0)</f>
        <v>0</v>
      </c>
      <c r="BF66" s="122">
        <f>IF(BB66=4,G66,0)</f>
        <v>0</v>
      </c>
      <c r="BG66" s="122">
        <f>IF(BB66=5,G66,0)</f>
        <v>0</v>
      </c>
    </row>
    <row r="67" spans="1:59" x14ac:dyDescent="0.2">
      <c r="A67" s="161"/>
      <c r="B67" s="162" t="s">
        <v>73</v>
      </c>
      <c r="C67" s="163" t="str">
        <f>CONCATENATE(B48," ",C48)</f>
        <v>2 Základy,zvláštní zakládání</v>
      </c>
      <c r="D67" s="161"/>
      <c r="E67" s="164"/>
      <c r="F67" s="164"/>
      <c r="G67" s="165">
        <f>SUM(G48:G66)</f>
        <v>0</v>
      </c>
      <c r="H67" s="166"/>
      <c r="I67" s="167">
        <f>SUM(I48:I66)</f>
        <v>230.60764837600001</v>
      </c>
      <c r="J67" s="166"/>
      <c r="K67" s="167">
        <f>SUM(K48:K66)</f>
        <v>0</v>
      </c>
      <c r="Q67" s="146">
        <v>4</v>
      </c>
      <c r="BC67" s="168">
        <f>SUM(BC48:BC66)</f>
        <v>0</v>
      </c>
      <c r="BD67" s="168">
        <f>SUM(BD48:BD66)</f>
        <v>0</v>
      </c>
      <c r="BE67" s="168">
        <f>SUM(BE48:BE66)</f>
        <v>0</v>
      </c>
      <c r="BF67" s="168">
        <f>SUM(BF48:BF66)</f>
        <v>0</v>
      </c>
      <c r="BG67" s="168">
        <f>SUM(BG48:BG66)</f>
        <v>0</v>
      </c>
    </row>
    <row r="68" spans="1:59" x14ac:dyDescent="0.2">
      <c r="A68" s="139" t="s">
        <v>69</v>
      </c>
      <c r="B68" s="140" t="s">
        <v>156</v>
      </c>
      <c r="C68" s="141" t="s">
        <v>157</v>
      </c>
      <c r="D68" s="142"/>
      <c r="E68" s="143"/>
      <c r="F68" s="143"/>
      <c r="G68" s="144"/>
      <c r="H68" s="145"/>
      <c r="I68" s="145"/>
      <c r="J68" s="145"/>
      <c r="K68" s="145"/>
      <c r="Q68" s="146">
        <v>1</v>
      </c>
    </row>
    <row r="69" spans="1:59" ht="25.5" x14ac:dyDescent="0.2">
      <c r="A69" s="147">
        <v>23</v>
      </c>
      <c r="B69" s="148" t="s">
        <v>158</v>
      </c>
      <c r="C69" s="149" t="s">
        <v>159</v>
      </c>
      <c r="D69" s="150" t="s">
        <v>76</v>
      </c>
      <c r="E69" s="151">
        <v>12.35</v>
      </c>
      <c r="F69" s="151">
        <v>0</v>
      </c>
      <c r="G69" s="152">
        <f>E69*F69</f>
        <v>0</v>
      </c>
      <c r="H69" s="153">
        <v>0.23441000000000001</v>
      </c>
      <c r="I69" s="153">
        <f>E69*H69</f>
        <v>2.8949634999999998</v>
      </c>
      <c r="J69" s="153">
        <v>0</v>
      </c>
      <c r="K69" s="153">
        <f>E69*J69</f>
        <v>0</v>
      </c>
      <c r="Q69" s="146">
        <v>2</v>
      </c>
      <c r="AA69" s="122">
        <v>12</v>
      </c>
      <c r="AB69" s="122">
        <v>0</v>
      </c>
      <c r="AC69" s="122">
        <v>23</v>
      </c>
      <c r="BB69" s="122">
        <v>1</v>
      </c>
      <c r="BC69" s="122">
        <f>IF(BB69=1,G69,0)</f>
        <v>0</v>
      </c>
      <c r="BD69" s="122">
        <f>IF(BB69=2,G69,0)</f>
        <v>0</v>
      </c>
      <c r="BE69" s="122">
        <f>IF(BB69=3,G69,0)</f>
        <v>0</v>
      </c>
      <c r="BF69" s="122">
        <f>IF(BB69=4,G69,0)</f>
        <v>0</v>
      </c>
      <c r="BG69" s="122">
        <f>IF(BB69=5,G69,0)</f>
        <v>0</v>
      </c>
    </row>
    <row r="70" spans="1:59" x14ac:dyDescent="0.2">
      <c r="A70" s="154"/>
      <c r="B70" s="155"/>
      <c r="C70" s="196" t="s">
        <v>160</v>
      </c>
      <c r="D70" s="197"/>
      <c r="E70" s="156">
        <v>12.35</v>
      </c>
      <c r="F70" s="157"/>
      <c r="G70" s="158"/>
      <c r="H70" s="159"/>
      <c r="I70" s="159"/>
      <c r="J70" s="159"/>
      <c r="K70" s="159"/>
      <c r="M70" s="122" t="s">
        <v>160</v>
      </c>
      <c r="O70" s="160"/>
      <c r="Q70" s="146"/>
    </row>
    <row r="71" spans="1:59" x14ac:dyDescent="0.2">
      <c r="A71" s="161"/>
      <c r="B71" s="162" t="s">
        <v>73</v>
      </c>
      <c r="C71" s="163" t="str">
        <f>CONCATENATE(B68," ",C68)</f>
        <v>3 Svislé a kompletní konstrukce</v>
      </c>
      <c r="D71" s="161"/>
      <c r="E71" s="164"/>
      <c r="F71" s="164"/>
      <c r="G71" s="165">
        <f>SUM(G68:G70)</f>
        <v>0</v>
      </c>
      <c r="H71" s="166"/>
      <c r="I71" s="167">
        <f>SUM(I68:I70)</f>
        <v>2.8949634999999998</v>
      </c>
      <c r="J71" s="166"/>
      <c r="K71" s="167">
        <f>SUM(K68:K70)</f>
        <v>0</v>
      </c>
      <c r="Q71" s="146">
        <v>4</v>
      </c>
      <c r="BC71" s="168">
        <f>SUM(BC68:BC70)</f>
        <v>0</v>
      </c>
      <c r="BD71" s="168">
        <f>SUM(BD68:BD70)</f>
        <v>0</v>
      </c>
      <c r="BE71" s="168">
        <f>SUM(BE68:BE70)</f>
        <v>0</v>
      </c>
      <c r="BF71" s="168">
        <f>SUM(BF68:BF70)</f>
        <v>0</v>
      </c>
      <c r="BG71" s="168">
        <f>SUM(BG68:BG70)</f>
        <v>0</v>
      </c>
    </row>
    <row r="72" spans="1:59" x14ac:dyDescent="0.2">
      <c r="A72" s="139" t="s">
        <v>69</v>
      </c>
      <c r="B72" s="140" t="s">
        <v>161</v>
      </c>
      <c r="C72" s="141" t="s">
        <v>162</v>
      </c>
      <c r="D72" s="142"/>
      <c r="E72" s="143"/>
      <c r="F72" s="143"/>
      <c r="G72" s="144"/>
      <c r="H72" s="145"/>
      <c r="I72" s="145"/>
      <c r="J72" s="145"/>
      <c r="K72" s="145"/>
      <c r="Q72" s="146">
        <v>1</v>
      </c>
    </row>
    <row r="73" spans="1:59" x14ac:dyDescent="0.2">
      <c r="A73" s="147">
        <v>24</v>
      </c>
      <c r="B73" s="148" t="s">
        <v>163</v>
      </c>
      <c r="C73" s="149" t="s">
        <v>164</v>
      </c>
      <c r="D73" s="150" t="s">
        <v>76</v>
      </c>
      <c r="E73" s="151">
        <v>349.74619999999999</v>
      </c>
      <c r="F73" s="151">
        <v>0</v>
      </c>
      <c r="G73" s="152">
        <f>E73*F73</f>
        <v>0</v>
      </c>
      <c r="H73" s="153">
        <v>0.2024</v>
      </c>
      <c r="I73" s="153">
        <f>E73*H73</f>
        <v>70.788630879999999</v>
      </c>
      <c r="J73" s="153">
        <v>0</v>
      </c>
      <c r="K73" s="153">
        <f>E73*J73</f>
        <v>0</v>
      </c>
      <c r="Q73" s="146">
        <v>2</v>
      </c>
      <c r="AA73" s="122">
        <v>12</v>
      </c>
      <c r="AB73" s="122">
        <v>0</v>
      </c>
      <c r="AC73" s="122">
        <v>24</v>
      </c>
      <c r="BB73" s="122">
        <v>1</v>
      </c>
      <c r="BC73" s="122">
        <f>IF(BB73=1,G73,0)</f>
        <v>0</v>
      </c>
      <c r="BD73" s="122">
        <f>IF(BB73=2,G73,0)</f>
        <v>0</v>
      </c>
      <c r="BE73" s="122">
        <f>IF(BB73=3,G73,0)</f>
        <v>0</v>
      </c>
      <c r="BF73" s="122">
        <f>IF(BB73=4,G73,0)</f>
        <v>0</v>
      </c>
      <c r="BG73" s="122">
        <f>IF(BB73=5,G73,0)</f>
        <v>0</v>
      </c>
    </row>
    <row r="74" spans="1:59" x14ac:dyDescent="0.2">
      <c r="A74" s="154"/>
      <c r="B74" s="155"/>
      <c r="C74" s="196" t="s">
        <v>165</v>
      </c>
      <c r="D74" s="197"/>
      <c r="E74" s="156">
        <v>349.74619999999999</v>
      </c>
      <c r="F74" s="157"/>
      <c r="G74" s="158"/>
      <c r="H74" s="159"/>
      <c r="I74" s="159"/>
      <c r="J74" s="159"/>
      <c r="K74" s="159"/>
      <c r="M74" s="122" t="s">
        <v>165</v>
      </c>
      <c r="O74" s="160"/>
      <c r="Q74" s="146"/>
    </row>
    <row r="75" spans="1:59" x14ac:dyDescent="0.2">
      <c r="A75" s="147">
        <v>25</v>
      </c>
      <c r="B75" s="148" t="s">
        <v>166</v>
      </c>
      <c r="C75" s="149" t="s">
        <v>167</v>
      </c>
      <c r="D75" s="150" t="s">
        <v>76</v>
      </c>
      <c r="E75" s="151">
        <v>157.41</v>
      </c>
      <c r="F75" s="151">
        <v>0</v>
      </c>
      <c r="G75" s="152">
        <f>E75*F75</f>
        <v>0</v>
      </c>
      <c r="H75" s="153">
        <v>0.37080000000000002</v>
      </c>
      <c r="I75" s="153">
        <f>E75*H75</f>
        <v>58.367628000000003</v>
      </c>
      <c r="J75" s="153">
        <v>0</v>
      </c>
      <c r="K75" s="153">
        <f>E75*J75</f>
        <v>0</v>
      </c>
      <c r="Q75" s="146">
        <v>2</v>
      </c>
      <c r="AA75" s="122">
        <v>12</v>
      </c>
      <c r="AB75" s="122">
        <v>0</v>
      </c>
      <c r="AC75" s="122">
        <v>25</v>
      </c>
      <c r="BB75" s="122">
        <v>1</v>
      </c>
      <c r="BC75" s="122">
        <f>IF(BB75=1,G75,0)</f>
        <v>0</v>
      </c>
      <c r="BD75" s="122">
        <f>IF(BB75=2,G75,0)</f>
        <v>0</v>
      </c>
      <c r="BE75" s="122">
        <f>IF(BB75=3,G75,0)</f>
        <v>0</v>
      </c>
      <c r="BF75" s="122">
        <f>IF(BB75=4,G75,0)</f>
        <v>0</v>
      </c>
      <c r="BG75" s="122">
        <f>IF(BB75=5,G75,0)</f>
        <v>0</v>
      </c>
    </row>
    <row r="76" spans="1:59" x14ac:dyDescent="0.2">
      <c r="A76" s="154"/>
      <c r="B76" s="155"/>
      <c r="C76" s="196" t="s">
        <v>168</v>
      </c>
      <c r="D76" s="197"/>
      <c r="E76" s="156">
        <v>157.41</v>
      </c>
      <c r="F76" s="157"/>
      <c r="G76" s="158"/>
      <c r="H76" s="159"/>
      <c r="I76" s="159"/>
      <c r="J76" s="159"/>
      <c r="K76" s="159"/>
      <c r="M76" s="122" t="s">
        <v>168</v>
      </c>
      <c r="O76" s="160"/>
      <c r="Q76" s="146"/>
    </row>
    <row r="77" spans="1:59" x14ac:dyDescent="0.2">
      <c r="A77" s="161"/>
      <c r="B77" s="162" t="s">
        <v>73</v>
      </c>
      <c r="C77" s="163" t="str">
        <f>CONCATENATE(B72," ",C72)</f>
        <v>5 Komunikace</v>
      </c>
      <c r="D77" s="161"/>
      <c r="E77" s="164"/>
      <c r="F77" s="164"/>
      <c r="G77" s="165">
        <f>SUM(G72:G76)</f>
        <v>0</v>
      </c>
      <c r="H77" s="166"/>
      <c r="I77" s="167">
        <f>SUM(I72:I76)</f>
        <v>129.15625888</v>
      </c>
      <c r="J77" s="166"/>
      <c r="K77" s="167">
        <f>SUM(K72:K76)</f>
        <v>0</v>
      </c>
      <c r="Q77" s="146">
        <v>4</v>
      </c>
      <c r="BC77" s="168">
        <f>SUM(BC72:BC76)</f>
        <v>0</v>
      </c>
      <c r="BD77" s="168">
        <f>SUM(BD72:BD76)</f>
        <v>0</v>
      </c>
      <c r="BE77" s="168">
        <f>SUM(BE72:BE76)</f>
        <v>0</v>
      </c>
      <c r="BF77" s="168">
        <f>SUM(BF72:BF76)</f>
        <v>0</v>
      </c>
      <c r="BG77" s="168">
        <f>SUM(BG72:BG76)</f>
        <v>0</v>
      </c>
    </row>
    <row r="78" spans="1:59" x14ac:dyDescent="0.2">
      <c r="A78" s="139" t="s">
        <v>69</v>
      </c>
      <c r="B78" s="140" t="s">
        <v>169</v>
      </c>
      <c r="C78" s="141" t="s">
        <v>170</v>
      </c>
      <c r="D78" s="142"/>
      <c r="E78" s="143"/>
      <c r="F78" s="143"/>
      <c r="G78" s="144"/>
      <c r="H78" s="145"/>
      <c r="I78" s="145"/>
      <c r="J78" s="145"/>
      <c r="K78" s="145"/>
      <c r="Q78" s="146">
        <v>1</v>
      </c>
    </row>
    <row r="79" spans="1:59" x14ac:dyDescent="0.2">
      <c r="A79" s="147">
        <v>26</v>
      </c>
      <c r="B79" s="148" t="s">
        <v>171</v>
      </c>
      <c r="C79" s="149" t="s">
        <v>172</v>
      </c>
      <c r="D79" s="150" t="s">
        <v>80</v>
      </c>
      <c r="E79" s="151">
        <v>46.796500000000002</v>
      </c>
      <c r="F79" s="151">
        <v>0</v>
      </c>
      <c r="G79" s="152">
        <f>E79*F79</f>
        <v>0</v>
      </c>
      <c r="H79" s="153">
        <v>2.5249999999999999</v>
      </c>
      <c r="I79" s="153">
        <f>E79*H79</f>
        <v>118.1611625</v>
      </c>
      <c r="J79" s="153">
        <v>0</v>
      </c>
      <c r="K79" s="153">
        <f>E79*J79</f>
        <v>0</v>
      </c>
      <c r="Q79" s="146">
        <v>2</v>
      </c>
      <c r="AA79" s="122">
        <v>12</v>
      </c>
      <c r="AB79" s="122">
        <v>0</v>
      </c>
      <c r="AC79" s="122">
        <v>26</v>
      </c>
      <c r="BB79" s="122">
        <v>1</v>
      </c>
      <c r="BC79" s="122">
        <f>IF(BB79=1,G79,0)</f>
        <v>0</v>
      </c>
      <c r="BD79" s="122">
        <f>IF(BB79=2,G79,0)</f>
        <v>0</v>
      </c>
      <c r="BE79" s="122">
        <f>IF(BB79=3,G79,0)</f>
        <v>0</v>
      </c>
      <c r="BF79" s="122">
        <f>IF(BB79=4,G79,0)</f>
        <v>0</v>
      </c>
      <c r="BG79" s="122">
        <f>IF(BB79=5,G79,0)</f>
        <v>0</v>
      </c>
    </row>
    <row r="80" spans="1:59" x14ac:dyDescent="0.2">
      <c r="A80" s="154"/>
      <c r="B80" s="155"/>
      <c r="C80" s="196" t="s">
        <v>173</v>
      </c>
      <c r="D80" s="197"/>
      <c r="E80" s="156">
        <v>40.169499999999999</v>
      </c>
      <c r="F80" s="157"/>
      <c r="G80" s="158"/>
      <c r="H80" s="159"/>
      <c r="I80" s="159"/>
      <c r="J80" s="159"/>
      <c r="K80" s="159"/>
      <c r="M80" s="122" t="s">
        <v>173</v>
      </c>
      <c r="O80" s="160"/>
      <c r="Q80" s="146"/>
    </row>
    <row r="81" spans="1:59" x14ac:dyDescent="0.2">
      <c r="A81" s="154"/>
      <c r="B81" s="155"/>
      <c r="C81" s="196" t="s">
        <v>174</v>
      </c>
      <c r="D81" s="197"/>
      <c r="E81" s="156">
        <v>6.6269999999999998</v>
      </c>
      <c r="F81" s="157"/>
      <c r="G81" s="158"/>
      <c r="H81" s="159"/>
      <c r="I81" s="159"/>
      <c r="J81" s="159"/>
      <c r="K81" s="159"/>
      <c r="M81" s="122" t="s">
        <v>174</v>
      </c>
      <c r="O81" s="160"/>
      <c r="Q81" s="146"/>
    </row>
    <row r="82" spans="1:59" x14ac:dyDescent="0.2">
      <c r="A82" s="161"/>
      <c r="B82" s="162" t="s">
        <v>73</v>
      </c>
      <c r="C82" s="163" t="str">
        <f>CONCATENATE(B78," ",C78)</f>
        <v>63 Podlahy a podlahové konstrukce</v>
      </c>
      <c r="D82" s="161"/>
      <c r="E82" s="164"/>
      <c r="F82" s="164"/>
      <c r="G82" s="165">
        <f>SUM(G78:G81)</f>
        <v>0</v>
      </c>
      <c r="H82" s="166"/>
      <c r="I82" s="167">
        <f>SUM(I78:I81)</f>
        <v>118.1611625</v>
      </c>
      <c r="J82" s="166"/>
      <c r="K82" s="167">
        <f>SUM(K78:K81)</f>
        <v>0</v>
      </c>
      <c r="Q82" s="146">
        <v>4</v>
      </c>
      <c r="BC82" s="168">
        <f>SUM(BC78:BC81)</f>
        <v>0</v>
      </c>
      <c r="BD82" s="168">
        <f>SUM(BD78:BD81)</f>
        <v>0</v>
      </c>
      <c r="BE82" s="168">
        <f>SUM(BE78:BE81)</f>
        <v>0</v>
      </c>
      <c r="BF82" s="168">
        <f>SUM(BF78:BF81)</f>
        <v>0</v>
      </c>
      <c r="BG82" s="168">
        <f>SUM(BG78:BG81)</f>
        <v>0</v>
      </c>
    </row>
    <row r="83" spans="1:59" x14ac:dyDescent="0.2">
      <c r="A83" s="139" t="s">
        <v>69</v>
      </c>
      <c r="B83" s="140" t="s">
        <v>175</v>
      </c>
      <c r="C83" s="141" t="s">
        <v>176</v>
      </c>
      <c r="D83" s="142"/>
      <c r="E83" s="143"/>
      <c r="F83" s="143"/>
      <c r="G83" s="144"/>
      <c r="H83" s="145"/>
      <c r="I83" s="145"/>
      <c r="J83" s="145"/>
      <c r="K83" s="145"/>
      <c r="Q83" s="146">
        <v>1</v>
      </c>
    </row>
    <row r="84" spans="1:59" x14ac:dyDescent="0.2">
      <c r="A84" s="147">
        <v>27</v>
      </c>
      <c r="B84" s="148" t="s">
        <v>177</v>
      </c>
      <c r="C84" s="149" t="s">
        <v>178</v>
      </c>
      <c r="D84" s="150" t="s">
        <v>121</v>
      </c>
      <c r="E84" s="151">
        <v>481</v>
      </c>
      <c r="F84" s="151">
        <v>0</v>
      </c>
      <c r="G84" s="152">
        <f>E84*F84</f>
        <v>0</v>
      </c>
      <c r="H84" s="153">
        <v>0</v>
      </c>
      <c r="I84" s="153">
        <f>E84*H84</f>
        <v>0</v>
      </c>
      <c r="J84" s="153">
        <v>0</v>
      </c>
      <c r="K84" s="153">
        <f>E84*J84</f>
        <v>0</v>
      </c>
      <c r="Q84" s="146">
        <v>2</v>
      </c>
      <c r="AA84" s="122">
        <v>12</v>
      </c>
      <c r="AB84" s="122">
        <v>0</v>
      </c>
      <c r="AC84" s="122">
        <v>27</v>
      </c>
      <c r="BB84" s="122">
        <v>1</v>
      </c>
      <c r="BC84" s="122">
        <f>IF(BB84=1,G84,0)</f>
        <v>0</v>
      </c>
      <c r="BD84" s="122">
        <f>IF(BB84=2,G84,0)</f>
        <v>0</v>
      </c>
      <c r="BE84" s="122">
        <f>IF(BB84=3,G84,0)</f>
        <v>0</v>
      </c>
      <c r="BF84" s="122">
        <f>IF(BB84=4,G84,0)</f>
        <v>0</v>
      </c>
      <c r="BG84" s="122">
        <f>IF(BB84=5,G84,0)</f>
        <v>0</v>
      </c>
    </row>
    <row r="85" spans="1:59" x14ac:dyDescent="0.2">
      <c r="A85" s="161"/>
      <c r="B85" s="162" t="s">
        <v>73</v>
      </c>
      <c r="C85" s="163" t="str">
        <f>CONCATENATE(B83," ",C83)</f>
        <v>99 Staveništní přesun hmot</v>
      </c>
      <c r="D85" s="161"/>
      <c r="E85" s="164"/>
      <c r="F85" s="164"/>
      <c r="G85" s="165">
        <f>SUM(G83:G84)</f>
        <v>0</v>
      </c>
      <c r="H85" s="166"/>
      <c r="I85" s="167">
        <f>SUM(I83:I84)</f>
        <v>0</v>
      </c>
      <c r="J85" s="166"/>
      <c r="K85" s="167">
        <f>SUM(K83:K84)</f>
        <v>0</v>
      </c>
      <c r="Q85" s="146">
        <v>4</v>
      </c>
      <c r="BC85" s="168">
        <f>SUM(BC83:BC84)</f>
        <v>0</v>
      </c>
      <c r="BD85" s="168">
        <f>SUM(BD83:BD84)</f>
        <v>0</v>
      </c>
      <c r="BE85" s="168">
        <f>SUM(BE83:BE84)</f>
        <v>0</v>
      </c>
      <c r="BF85" s="168">
        <f>SUM(BF83:BF84)</f>
        <v>0</v>
      </c>
      <c r="BG85" s="168">
        <f>SUM(BG83:BG84)</f>
        <v>0</v>
      </c>
    </row>
    <row r="86" spans="1:59" x14ac:dyDescent="0.2">
      <c r="A86" s="139" t="s">
        <v>69</v>
      </c>
      <c r="B86" s="140" t="s">
        <v>179</v>
      </c>
      <c r="C86" s="141" t="s">
        <v>180</v>
      </c>
      <c r="D86" s="142"/>
      <c r="E86" s="143"/>
      <c r="F86" s="143"/>
      <c r="G86" s="144"/>
      <c r="H86" s="145"/>
      <c r="I86" s="145"/>
      <c r="J86" s="145"/>
      <c r="K86" s="145"/>
      <c r="Q86" s="146">
        <v>1</v>
      </c>
    </row>
    <row r="87" spans="1:59" ht="25.5" x14ac:dyDescent="0.2">
      <c r="A87" s="147">
        <v>28</v>
      </c>
      <c r="B87" s="148" t="s">
        <v>181</v>
      </c>
      <c r="C87" s="149" t="s">
        <v>182</v>
      </c>
      <c r="D87" s="150" t="s">
        <v>76</v>
      </c>
      <c r="E87" s="151">
        <v>23.04</v>
      </c>
      <c r="F87" s="151">
        <v>0</v>
      </c>
      <c r="G87" s="152">
        <f>E87*F87</f>
        <v>0</v>
      </c>
      <c r="H87" s="153">
        <v>5.0099999999999997E-3</v>
      </c>
      <c r="I87" s="153">
        <f>E87*H87</f>
        <v>0.11543039999999999</v>
      </c>
      <c r="J87" s="153">
        <v>0</v>
      </c>
      <c r="K87" s="153">
        <f>E87*J87</f>
        <v>0</v>
      </c>
      <c r="Q87" s="146">
        <v>2</v>
      </c>
      <c r="AA87" s="122">
        <v>12</v>
      </c>
      <c r="AB87" s="122">
        <v>0</v>
      </c>
      <c r="AC87" s="122">
        <v>28</v>
      </c>
      <c r="BB87" s="122">
        <v>2</v>
      </c>
      <c r="BC87" s="122">
        <f>IF(BB87=1,G87,0)</f>
        <v>0</v>
      </c>
      <c r="BD87" s="122">
        <f>IF(BB87=2,G87,0)</f>
        <v>0</v>
      </c>
      <c r="BE87" s="122">
        <f>IF(BB87=3,G87,0)</f>
        <v>0</v>
      </c>
      <c r="BF87" s="122">
        <f>IF(BB87=4,G87,0)</f>
        <v>0</v>
      </c>
      <c r="BG87" s="122">
        <f>IF(BB87=5,G87,0)</f>
        <v>0</v>
      </c>
    </row>
    <row r="88" spans="1:59" x14ac:dyDescent="0.2">
      <c r="A88" s="154"/>
      <c r="B88" s="155"/>
      <c r="C88" s="196" t="s">
        <v>183</v>
      </c>
      <c r="D88" s="197"/>
      <c r="E88" s="156">
        <v>23.04</v>
      </c>
      <c r="F88" s="157"/>
      <c r="G88" s="158"/>
      <c r="H88" s="159"/>
      <c r="I88" s="159"/>
      <c r="J88" s="159"/>
      <c r="K88" s="159"/>
      <c r="M88" s="122" t="s">
        <v>183</v>
      </c>
      <c r="O88" s="160"/>
      <c r="Q88" s="146"/>
    </row>
    <row r="89" spans="1:59" ht="25.5" x14ac:dyDescent="0.2">
      <c r="A89" s="147">
        <v>29</v>
      </c>
      <c r="B89" s="148" t="s">
        <v>184</v>
      </c>
      <c r="C89" s="149" t="s">
        <v>185</v>
      </c>
      <c r="D89" s="150" t="s">
        <v>76</v>
      </c>
      <c r="E89" s="151">
        <v>27.6</v>
      </c>
      <c r="F89" s="151">
        <v>0</v>
      </c>
      <c r="G89" s="152">
        <f>E89*F89</f>
        <v>0</v>
      </c>
      <c r="H89" s="153">
        <v>5.3800000000000002E-3</v>
      </c>
      <c r="I89" s="153">
        <f>E89*H89</f>
        <v>0.14848800000000001</v>
      </c>
      <c r="J89" s="153">
        <v>0</v>
      </c>
      <c r="K89" s="153">
        <f>E89*J89</f>
        <v>0</v>
      </c>
      <c r="Q89" s="146">
        <v>2</v>
      </c>
      <c r="AA89" s="122">
        <v>12</v>
      </c>
      <c r="AB89" s="122">
        <v>0</v>
      </c>
      <c r="AC89" s="122">
        <v>29</v>
      </c>
      <c r="BB89" s="122">
        <v>2</v>
      </c>
      <c r="BC89" s="122">
        <f>IF(BB89=1,G89,0)</f>
        <v>0</v>
      </c>
      <c r="BD89" s="122">
        <f>IF(BB89=2,G89,0)</f>
        <v>0</v>
      </c>
      <c r="BE89" s="122">
        <f>IF(BB89=3,G89,0)</f>
        <v>0</v>
      </c>
      <c r="BF89" s="122">
        <f>IF(BB89=4,G89,0)</f>
        <v>0</v>
      </c>
      <c r="BG89" s="122">
        <f>IF(BB89=5,G89,0)</f>
        <v>0</v>
      </c>
    </row>
    <row r="90" spans="1:59" x14ac:dyDescent="0.2">
      <c r="A90" s="154"/>
      <c r="B90" s="155"/>
      <c r="C90" s="196" t="s">
        <v>186</v>
      </c>
      <c r="D90" s="197"/>
      <c r="E90" s="156">
        <v>27.6</v>
      </c>
      <c r="F90" s="157"/>
      <c r="G90" s="158"/>
      <c r="H90" s="159"/>
      <c r="I90" s="159"/>
      <c r="J90" s="159"/>
      <c r="K90" s="159"/>
      <c r="M90" s="122" t="s">
        <v>186</v>
      </c>
      <c r="O90" s="160"/>
      <c r="Q90" s="146"/>
    </row>
    <row r="91" spans="1:59" x14ac:dyDescent="0.2">
      <c r="A91" s="154"/>
      <c r="B91" s="155"/>
      <c r="C91" s="196"/>
      <c r="D91" s="197"/>
      <c r="E91" s="156">
        <v>0</v>
      </c>
      <c r="F91" s="157"/>
      <c r="G91" s="158"/>
      <c r="H91" s="159"/>
      <c r="I91" s="159"/>
      <c r="J91" s="159"/>
      <c r="K91" s="159"/>
      <c r="O91" s="160"/>
      <c r="Q91" s="146"/>
    </row>
    <row r="92" spans="1:59" x14ac:dyDescent="0.2">
      <c r="A92" s="147">
        <v>30</v>
      </c>
      <c r="B92" s="148" t="s">
        <v>187</v>
      </c>
      <c r="C92" s="149" t="s">
        <v>188</v>
      </c>
      <c r="D92" s="150" t="s">
        <v>76</v>
      </c>
      <c r="E92" s="151">
        <v>50.64</v>
      </c>
      <c r="F92" s="151">
        <v>0</v>
      </c>
      <c r="G92" s="152">
        <f>E92*F92</f>
        <v>0</v>
      </c>
      <c r="H92" s="153">
        <v>0</v>
      </c>
      <c r="I92" s="153">
        <f>E92*H92</f>
        <v>0</v>
      </c>
      <c r="J92" s="153">
        <v>0</v>
      </c>
      <c r="K92" s="153">
        <f>E92*J92</f>
        <v>0</v>
      </c>
      <c r="Q92" s="146">
        <v>2</v>
      </c>
      <c r="AA92" s="122">
        <v>12</v>
      </c>
      <c r="AB92" s="122">
        <v>0</v>
      </c>
      <c r="AC92" s="122">
        <v>30</v>
      </c>
      <c r="BB92" s="122">
        <v>2</v>
      </c>
      <c r="BC92" s="122">
        <f>IF(BB92=1,G92,0)</f>
        <v>0</v>
      </c>
      <c r="BD92" s="122">
        <f>IF(BB92=2,G92,0)</f>
        <v>0</v>
      </c>
      <c r="BE92" s="122">
        <f>IF(BB92=3,G92,0)</f>
        <v>0</v>
      </c>
      <c r="BF92" s="122">
        <f>IF(BB92=4,G92,0)</f>
        <v>0</v>
      </c>
      <c r="BG92" s="122">
        <f>IF(BB92=5,G92,0)</f>
        <v>0</v>
      </c>
    </row>
    <row r="93" spans="1:59" x14ac:dyDescent="0.2">
      <c r="A93" s="154"/>
      <c r="B93" s="155"/>
      <c r="C93" s="196" t="s">
        <v>189</v>
      </c>
      <c r="D93" s="197"/>
      <c r="E93" s="156">
        <v>50.64</v>
      </c>
      <c r="F93" s="157"/>
      <c r="G93" s="158"/>
      <c r="H93" s="159"/>
      <c r="I93" s="159"/>
      <c r="J93" s="159"/>
      <c r="K93" s="159"/>
      <c r="M93" s="122" t="s">
        <v>189</v>
      </c>
      <c r="O93" s="160"/>
      <c r="Q93" s="146"/>
    </row>
    <row r="94" spans="1:59" x14ac:dyDescent="0.2">
      <c r="A94" s="147">
        <v>31</v>
      </c>
      <c r="B94" s="148" t="s">
        <v>190</v>
      </c>
      <c r="C94" s="149" t="s">
        <v>191</v>
      </c>
      <c r="D94" s="150" t="s">
        <v>121</v>
      </c>
      <c r="E94" s="151">
        <v>0.26</v>
      </c>
      <c r="F94" s="151">
        <v>0</v>
      </c>
      <c r="G94" s="152">
        <f>E94*F94</f>
        <v>0</v>
      </c>
      <c r="H94" s="153">
        <v>0</v>
      </c>
      <c r="I94" s="153">
        <f>E94*H94</f>
        <v>0</v>
      </c>
      <c r="J94" s="153">
        <v>0</v>
      </c>
      <c r="K94" s="153">
        <f>E94*J94</f>
        <v>0</v>
      </c>
      <c r="Q94" s="146">
        <v>2</v>
      </c>
      <c r="AA94" s="122">
        <v>12</v>
      </c>
      <c r="AB94" s="122">
        <v>0</v>
      </c>
      <c r="AC94" s="122">
        <v>31</v>
      </c>
      <c r="BB94" s="122">
        <v>2</v>
      </c>
      <c r="BC94" s="122">
        <f>IF(BB94=1,G94,0)</f>
        <v>0</v>
      </c>
      <c r="BD94" s="122">
        <f>IF(BB94=2,G94,0)</f>
        <v>0</v>
      </c>
      <c r="BE94" s="122">
        <f>IF(BB94=3,G94,0)</f>
        <v>0</v>
      </c>
      <c r="BF94" s="122">
        <f>IF(BB94=4,G94,0)</f>
        <v>0</v>
      </c>
      <c r="BG94" s="122">
        <f>IF(BB94=5,G94,0)</f>
        <v>0</v>
      </c>
    </row>
    <row r="95" spans="1:59" x14ac:dyDescent="0.2">
      <c r="A95" s="161"/>
      <c r="B95" s="162" t="s">
        <v>73</v>
      </c>
      <c r="C95" s="163" t="str">
        <f>CONCATENATE(B86," ",C86)</f>
        <v>711 Izolace proti vodě</v>
      </c>
      <c r="D95" s="161"/>
      <c r="E95" s="164"/>
      <c r="F95" s="164"/>
      <c r="G95" s="165">
        <f>SUM(G86:G94)</f>
        <v>0</v>
      </c>
      <c r="H95" s="166"/>
      <c r="I95" s="167">
        <f>SUM(I86:I94)</f>
        <v>0.2639184</v>
      </c>
      <c r="J95" s="166"/>
      <c r="K95" s="167">
        <f>SUM(K86:K94)</f>
        <v>0</v>
      </c>
      <c r="Q95" s="146">
        <v>4</v>
      </c>
      <c r="BC95" s="168">
        <f>SUM(BC86:BC94)</f>
        <v>0</v>
      </c>
      <c r="BD95" s="168">
        <f>SUM(BD86:BD94)</f>
        <v>0</v>
      </c>
      <c r="BE95" s="168">
        <f>SUM(BE86:BE94)</f>
        <v>0</v>
      </c>
      <c r="BF95" s="168">
        <f>SUM(BF86:BF94)</f>
        <v>0</v>
      </c>
      <c r="BG95" s="168">
        <f>SUM(BG86:BG94)</f>
        <v>0</v>
      </c>
    </row>
    <row r="96" spans="1:59" x14ac:dyDescent="0.2">
      <c r="A96" s="139" t="s">
        <v>69</v>
      </c>
      <c r="B96" s="140" t="s">
        <v>192</v>
      </c>
      <c r="C96" s="141" t="s">
        <v>193</v>
      </c>
      <c r="D96" s="142"/>
      <c r="E96" s="143"/>
      <c r="F96" s="143"/>
      <c r="G96" s="144"/>
      <c r="H96" s="145"/>
      <c r="I96" s="145"/>
      <c r="J96" s="145"/>
      <c r="K96" s="145"/>
      <c r="Q96" s="146">
        <v>1</v>
      </c>
    </row>
    <row r="97" spans="1:59" ht="25.5" x14ac:dyDescent="0.2">
      <c r="A97" s="147">
        <v>32</v>
      </c>
      <c r="B97" s="148" t="s">
        <v>194</v>
      </c>
      <c r="C97" s="149" t="s">
        <v>195</v>
      </c>
      <c r="D97" s="150" t="s">
        <v>196</v>
      </c>
      <c r="E97" s="151">
        <v>96.442499999999995</v>
      </c>
      <c r="F97" s="151">
        <v>0</v>
      </c>
      <c r="G97" s="152">
        <f>E97*F97</f>
        <v>0</v>
      </c>
      <c r="H97" s="153">
        <v>9.8999999999999999E-4</v>
      </c>
      <c r="I97" s="153">
        <f>E97*H97</f>
        <v>9.5478074999999996E-2</v>
      </c>
      <c r="J97" s="153">
        <v>0</v>
      </c>
      <c r="K97" s="153">
        <f>E97*J97</f>
        <v>0</v>
      </c>
      <c r="Q97" s="146">
        <v>2</v>
      </c>
      <c r="AA97" s="122">
        <v>12</v>
      </c>
      <c r="AB97" s="122">
        <v>0</v>
      </c>
      <c r="AC97" s="122">
        <v>32</v>
      </c>
      <c r="BB97" s="122">
        <v>4</v>
      </c>
      <c r="BC97" s="122">
        <f>IF(BB97=1,G97,0)</f>
        <v>0</v>
      </c>
      <c r="BD97" s="122">
        <f>IF(BB97=2,G97,0)</f>
        <v>0</v>
      </c>
      <c r="BE97" s="122">
        <f>IF(BB97=3,G97,0)</f>
        <v>0</v>
      </c>
      <c r="BF97" s="122">
        <f>IF(BB97=4,G97,0)</f>
        <v>0</v>
      </c>
      <c r="BG97" s="122">
        <f>IF(BB97=5,G97,0)</f>
        <v>0</v>
      </c>
    </row>
    <row r="98" spans="1:59" x14ac:dyDescent="0.2">
      <c r="A98" s="154"/>
      <c r="B98" s="155"/>
      <c r="C98" s="196" t="s">
        <v>197</v>
      </c>
      <c r="D98" s="197"/>
      <c r="E98" s="156">
        <v>96.442499999999995</v>
      </c>
      <c r="F98" s="157"/>
      <c r="G98" s="158"/>
      <c r="H98" s="159"/>
      <c r="I98" s="159"/>
      <c r="J98" s="159"/>
      <c r="K98" s="159"/>
      <c r="M98" s="122" t="s">
        <v>197</v>
      </c>
      <c r="O98" s="160"/>
      <c r="Q98" s="146"/>
    </row>
    <row r="99" spans="1:59" x14ac:dyDescent="0.2">
      <c r="A99" s="161"/>
      <c r="B99" s="162" t="s">
        <v>73</v>
      </c>
      <c r="C99" s="163" t="str">
        <f>CONCATENATE(B96," ",C96)</f>
        <v>M21 Elektromontáže</v>
      </c>
      <c r="D99" s="161"/>
      <c r="E99" s="164"/>
      <c r="F99" s="164"/>
      <c r="G99" s="165">
        <f>SUM(G96:G98)</f>
        <v>0</v>
      </c>
      <c r="H99" s="166"/>
      <c r="I99" s="167">
        <f>SUM(I96:I98)</f>
        <v>9.5478074999999996E-2</v>
      </c>
      <c r="J99" s="166"/>
      <c r="K99" s="167">
        <f>SUM(K96:K98)</f>
        <v>0</v>
      </c>
      <c r="Q99" s="146">
        <v>4</v>
      </c>
      <c r="BC99" s="168">
        <f>SUM(BC96:BC98)</f>
        <v>0</v>
      </c>
      <c r="BD99" s="168">
        <f>SUM(BD96:BD98)</f>
        <v>0</v>
      </c>
      <c r="BE99" s="168">
        <f>SUM(BE96:BE98)</f>
        <v>0</v>
      </c>
      <c r="BF99" s="168">
        <f>SUM(BF96:BF98)</f>
        <v>0</v>
      </c>
      <c r="BG99" s="168">
        <f>SUM(BG96:BG98)</f>
        <v>0</v>
      </c>
    </row>
    <row r="100" spans="1:59" x14ac:dyDescent="0.2">
      <c r="E100" s="122"/>
    </row>
    <row r="101" spans="1:59" x14ac:dyDescent="0.2">
      <c r="E101" s="122"/>
    </row>
    <row r="102" spans="1:59" x14ac:dyDescent="0.2">
      <c r="E102" s="122"/>
    </row>
    <row r="103" spans="1:59" x14ac:dyDescent="0.2">
      <c r="E103" s="122"/>
    </row>
    <row r="104" spans="1:59" x14ac:dyDescent="0.2">
      <c r="E104" s="122"/>
    </row>
    <row r="105" spans="1:59" x14ac:dyDescent="0.2">
      <c r="E105" s="122"/>
    </row>
    <row r="106" spans="1:59" x14ac:dyDescent="0.2">
      <c r="E106" s="122"/>
    </row>
    <row r="107" spans="1:59" x14ac:dyDescent="0.2">
      <c r="E107" s="122"/>
    </row>
    <row r="108" spans="1:59" x14ac:dyDescent="0.2">
      <c r="E108" s="122"/>
    </row>
    <row r="109" spans="1:59" x14ac:dyDescent="0.2">
      <c r="E109" s="122"/>
    </row>
    <row r="110" spans="1:59" x14ac:dyDescent="0.2">
      <c r="E110" s="122"/>
    </row>
    <row r="111" spans="1:59" x14ac:dyDescent="0.2">
      <c r="E111" s="122"/>
    </row>
    <row r="112" spans="1:59" x14ac:dyDescent="0.2">
      <c r="E112" s="122"/>
    </row>
    <row r="113" spans="1:7" x14ac:dyDescent="0.2">
      <c r="E113" s="122"/>
    </row>
    <row r="114" spans="1:7" x14ac:dyDescent="0.2">
      <c r="E114" s="122"/>
    </row>
    <row r="115" spans="1:7" x14ac:dyDescent="0.2">
      <c r="E115" s="122"/>
    </row>
    <row r="116" spans="1:7" x14ac:dyDescent="0.2">
      <c r="E116" s="122"/>
    </row>
    <row r="117" spans="1:7" x14ac:dyDescent="0.2">
      <c r="E117" s="122"/>
    </row>
    <row r="118" spans="1:7" x14ac:dyDescent="0.2">
      <c r="E118" s="122"/>
    </row>
    <row r="119" spans="1:7" x14ac:dyDescent="0.2">
      <c r="E119" s="122"/>
    </row>
    <row r="120" spans="1:7" x14ac:dyDescent="0.2">
      <c r="E120" s="122"/>
    </row>
    <row r="121" spans="1:7" x14ac:dyDescent="0.2">
      <c r="E121" s="122"/>
    </row>
    <row r="122" spans="1:7" x14ac:dyDescent="0.2">
      <c r="E122" s="122"/>
    </row>
    <row r="123" spans="1:7" x14ac:dyDescent="0.2">
      <c r="A123" s="169"/>
      <c r="B123" s="169"/>
      <c r="C123" s="169"/>
      <c r="D123" s="169"/>
      <c r="E123" s="169"/>
      <c r="F123" s="169"/>
      <c r="G123" s="169"/>
    </row>
    <row r="124" spans="1:7" x14ac:dyDescent="0.2">
      <c r="A124" s="169"/>
      <c r="B124" s="169"/>
      <c r="C124" s="169"/>
      <c r="D124" s="169"/>
      <c r="E124" s="169"/>
      <c r="F124" s="169"/>
      <c r="G124" s="169"/>
    </row>
    <row r="125" spans="1:7" x14ac:dyDescent="0.2">
      <c r="A125" s="169"/>
      <c r="B125" s="169"/>
      <c r="C125" s="169"/>
      <c r="D125" s="169"/>
      <c r="E125" s="169"/>
      <c r="F125" s="169"/>
      <c r="G125" s="169"/>
    </row>
    <row r="126" spans="1:7" x14ac:dyDescent="0.2">
      <c r="A126" s="169"/>
      <c r="B126" s="169"/>
      <c r="C126" s="169"/>
      <c r="D126" s="169"/>
      <c r="E126" s="169"/>
      <c r="F126" s="169"/>
      <c r="G126" s="169"/>
    </row>
    <row r="127" spans="1:7" x14ac:dyDescent="0.2">
      <c r="E127" s="122"/>
    </row>
    <row r="128" spans="1:7" x14ac:dyDescent="0.2">
      <c r="E128" s="122"/>
    </row>
    <row r="129" spans="5:5" x14ac:dyDescent="0.2">
      <c r="E129" s="122"/>
    </row>
    <row r="130" spans="5:5" x14ac:dyDescent="0.2">
      <c r="E130" s="122"/>
    </row>
    <row r="131" spans="5:5" x14ac:dyDescent="0.2">
      <c r="E131" s="122"/>
    </row>
    <row r="132" spans="5:5" x14ac:dyDescent="0.2">
      <c r="E132" s="122"/>
    </row>
    <row r="133" spans="5:5" x14ac:dyDescent="0.2">
      <c r="E133" s="122"/>
    </row>
    <row r="134" spans="5:5" x14ac:dyDescent="0.2">
      <c r="E134" s="122"/>
    </row>
    <row r="135" spans="5:5" x14ac:dyDescent="0.2">
      <c r="E135" s="122"/>
    </row>
    <row r="136" spans="5:5" x14ac:dyDescent="0.2">
      <c r="E136" s="122"/>
    </row>
    <row r="137" spans="5:5" x14ac:dyDescent="0.2">
      <c r="E137" s="122"/>
    </row>
    <row r="138" spans="5:5" x14ac:dyDescent="0.2">
      <c r="E138" s="122"/>
    </row>
    <row r="139" spans="5:5" x14ac:dyDescent="0.2">
      <c r="E139" s="122"/>
    </row>
    <row r="140" spans="5:5" x14ac:dyDescent="0.2">
      <c r="E140" s="122"/>
    </row>
    <row r="141" spans="5:5" x14ac:dyDescent="0.2">
      <c r="E141" s="122"/>
    </row>
    <row r="142" spans="5:5" x14ac:dyDescent="0.2">
      <c r="E142" s="122"/>
    </row>
    <row r="143" spans="5:5" x14ac:dyDescent="0.2">
      <c r="E143" s="122"/>
    </row>
    <row r="144" spans="5:5" x14ac:dyDescent="0.2">
      <c r="E144" s="122"/>
    </row>
    <row r="145" spans="1:7" x14ac:dyDescent="0.2">
      <c r="E145" s="122"/>
    </row>
    <row r="146" spans="1:7" x14ac:dyDescent="0.2">
      <c r="E146" s="122"/>
    </row>
    <row r="147" spans="1:7" x14ac:dyDescent="0.2">
      <c r="E147" s="122"/>
    </row>
    <row r="148" spans="1:7" x14ac:dyDescent="0.2">
      <c r="E148" s="122"/>
    </row>
    <row r="149" spans="1:7" x14ac:dyDescent="0.2">
      <c r="E149" s="122"/>
    </row>
    <row r="150" spans="1:7" x14ac:dyDescent="0.2">
      <c r="E150" s="122"/>
    </row>
    <row r="151" spans="1:7" x14ac:dyDescent="0.2">
      <c r="E151" s="122"/>
    </row>
    <row r="152" spans="1:7" x14ac:dyDescent="0.2">
      <c r="A152" s="170"/>
      <c r="B152" s="170"/>
    </row>
    <row r="153" spans="1:7" x14ac:dyDescent="0.2">
      <c r="A153" s="169"/>
      <c r="B153" s="169"/>
      <c r="C153" s="172"/>
      <c r="D153" s="172"/>
      <c r="E153" s="173"/>
      <c r="F153" s="172"/>
      <c r="G153" s="174"/>
    </row>
    <row r="154" spans="1:7" x14ac:dyDescent="0.2">
      <c r="A154" s="175"/>
      <c r="B154" s="175"/>
      <c r="C154" s="169"/>
      <c r="D154" s="169"/>
      <c r="E154" s="176"/>
      <c r="F154" s="169"/>
      <c r="G154" s="169"/>
    </row>
    <row r="155" spans="1:7" x14ac:dyDescent="0.2">
      <c r="A155" s="169"/>
      <c r="B155" s="169"/>
      <c r="C155" s="169"/>
      <c r="D155" s="169"/>
      <c r="E155" s="176"/>
      <c r="F155" s="169"/>
      <c r="G155" s="169"/>
    </row>
    <row r="156" spans="1:7" x14ac:dyDescent="0.2">
      <c r="A156" s="169"/>
      <c r="B156" s="169"/>
      <c r="C156" s="169"/>
      <c r="D156" s="169"/>
      <c r="E156" s="176"/>
      <c r="F156" s="169"/>
      <c r="G156" s="169"/>
    </row>
    <row r="157" spans="1:7" x14ac:dyDescent="0.2">
      <c r="A157" s="169"/>
      <c r="B157" s="169"/>
      <c r="C157" s="169"/>
      <c r="D157" s="169"/>
      <c r="E157" s="176"/>
      <c r="F157" s="169"/>
      <c r="G157" s="169"/>
    </row>
    <row r="158" spans="1:7" x14ac:dyDescent="0.2">
      <c r="A158" s="169"/>
      <c r="B158" s="169"/>
      <c r="C158" s="169"/>
      <c r="D158" s="169"/>
      <c r="E158" s="176"/>
      <c r="F158" s="169"/>
      <c r="G158" s="169"/>
    </row>
    <row r="159" spans="1:7" x14ac:dyDescent="0.2">
      <c r="A159" s="169"/>
      <c r="B159" s="169"/>
      <c r="C159" s="169"/>
      <c r="D159" s="169"/>
      <c r="E159" s="176"/>
      <c r="F159" s="169"/>
      <c r="G159" s="169"/>
    </row>
    <row r="160" spans="1:7" x14ac:dyDescent="0.2">
      <c r="A160" s="169"/>
      <c r="B160" s="169"/>
      <c r="C160" s="169"/>
      <c r="D160" s="169"/>
      <c r="E160" s="176"/>
      <c r="F160" s="169"/>
      <c r="G160" s="169"/>
    </row>
    <row r="161" spans="1:7" x14ac:dyDescent="0.2">
      <c r="A161" s="169"/>
      <c r="B161" s="169"/>
      <c r="C161" s="169"/>
      <c r="D161" s="169"/>
      <c r="E161" s="176"/>
      <c r="F161" s="169"/>
      <c r="G161" s="169"/>
    </row>
    <row r="162" spans="1:7" x14ac:dyDescent="0.2">
      <c r="A162" s="169"/>
      <c r="B162" s="169"/>
      <c r="C162" s="169"/>
      <c r="D162" s="169"/>
      <c r="E162" s="176"/>
      <c r="F162" s="169"/>
      <c r="G162" s="169"/>
    </row>
    <row r="163" spans="1:7" x14ac:dyDescent="0.2">
      <c r="A163" s="169"/>
      <c r="B163" s="169"/>
      <c r="C163" s="169"/>
      <c r="D163" s="169"/>
      <c r="E163" s="176"/>
      <c r="F163" s="169"/>
      <c r="G163" s="169"/>
    </row>
    <row r="164" spans="1:7" x14ac:dyDescent="0.2">
      <c r="A164" s="169"/>
      <c r="B164" s="169"/>
      <c r="C164" s="169"/>
      <c r="D164" s="169"/>
      <c r="E164" s="176"/>
      <c r="F164" s="169"/>
      <c r="G164" s="169"/>
    </row>
    <row r="165" spans="1:7" x14ac:dyDescent="0.2">
      <c r="A165" s="169"/>
      <c r="B165" s="169"/>
      <c r="C165" s="169"/>
      <c r="D165" s="169"/>
      <c r="E165" s="176"/>
      <c r="F165" s="169"/>
      <c r="G165" s="169"/>
    </row>
    <row r="166" spans="1:7" x14ac:dyDescent="0.2">
      <c r="A166" s="169"/>
      <c r="B166" s="169"/>
      <c r="C166" s="169"/>
      <c r="D166" s="169"/>
      <c r="E166" s="176"/>
      <c r="F166" s="169"/>
      <c r="G166" s="169"/>
    </row>
  </sheetData>
  <mergeCells count="49">
    <mergeCell ref="C20:D20"/>
    <mergeCell ref="A1:I1"/>
    <mergeCell ref="A3:B3"/>
    <mergeCell ref="A4:B4"/>
    <mergeCell ref="G4:I4"/>
    <mergeCell ref="C9:D9"/>
    <mergeCell ref="C11:D11"/>
    <mergeCell ref="C13:D13"/>
    <mergeCell ref="C14:D14"/>
    <mergeCell ref="C15:D15"/>
    <mergeCell ref="C16:D16"/>
    <mergeCell ref="C17:D17"/>
    <mergeCell ref="C18:D18"/>
    <mergeCell ref="C19:D19"/>
    <mergeCell ref="C36:D36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2:D32"/>
    <mergeCell ref="C35:D35"/>
    <mergeCell ref="C59:D59"/>
    <mergeCell ref="C61:D61"/>
    <mergeCell ref="C64:D64"/>
    <mergeCell ref="C37:D37"/>
    <mergeCell ref="C38:D38"/>
    <mergeCell ref="C43:D43"/>
    <mergeCell ref="C45:D45"/>
    <mergeCell ref="C46:D46"/>
    <mergeCell ref="C50:D50"/>
    <mergeCell ref="C51:D51"/>
    <mergeCell ref="C53:D53"/>
    <mergeCell ref="C55:D55"/>
    <mergeCell ref="C57:D57"/>
    <mergeCell ref="C80:D80"/>
    <mergeCell ref="C81:D81"/>
    <mergeCell ref="C70:D70"/>
    <mergeCell ref="C74:D74"/>
    <mergeCell ref="C76:D76"/>
    <mergeCell ref="C98:D98"/>
    <mergeCell ref="C88:D88"/>
    <mergeCell ref="C90:D90"/>
    <mergeCell ref="C91:D91"/>
    <mergeCell ref="C93:D93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RArtA1Z0NTedNxu/FbonwC+nHbw=</DigestValue>
    </Reference>
    <Reference URI="#idOfficeObject" Type="http://www.w3.org/2000/09/xmldsig#Object">
      <DigestMethod Algorithm="http://www.w3.org/2000/09/xmldsig#sha1"/>
      <DigestValue>/71AR81BiTSmsC2Qr/dI1PK8Gmo=</DigestValue>
    </Reference>
  </SignedInfo>
  <SignatureValue>
    NIIGpjG6RkuEvAVANatCr6cY42E0nHRks8uoFQTILwxINOZateGPHS0dqLHYzUqIbzblLMwn
    RD1pgQz+Imlnq8UfAv1YKua9mFzx4noNGWnyaw7nu5EbHDHa3TpTWi/VKYU2qiA75aa2kLzu
    NymcKigzwPMHhGxRRrnX9f94uXUhAemERkeHxFuI2viuinUermYwRNvezVGXBhxhoXZvNLe0
    27kMVV3CzcM6Y5mJ9649o3BRyv3l6LfFs7/Nk3DZyp6XXiF2aL94mhEo14T/1IYn0Mty8WA7
    OlFI5VbqRU6W4t+9Zb+v6/5fqGpfVaVywB2Fzt70dk4hzWRrPxtung==
  </SignatureValue>
  <KeyInfo>
    <KeyValue>
      <RSAKeyValue>
        <Modulus>
            pD9+2yEb3VrjkJmyJsQnop2YXSGxBR2cr+rBmI9pRGu9FfvAIH2bwQnA66m/AN8OJs8EHoC4
            3t6d64ZYIVgSv8Iu/NMzus1d5BmWL1nuXSdtiGTMjmaSNCzj7w87xY0ALYuKb6y7Cp5TksHx
            8Ff8awu59GQpTJj9FmP+gljOID6spShWoXuk1STrI24AcNol2LfdYB7Y3+iyHbfywKUuc5so
            kTgmmRgkf7T9xU1IdEWT6bJSnU/89qBrANyI5Vc0u4fz9V2PsqiQuqX/upqJfoJGiAB/e3C7
            81oHESxy/qePLjLBpKsu709A/7wMKg6ryDDpxZ/w4hxqOHF9eaXAuQ==
          </Modulus>
        <Exponent>AQAB</Exponent>
      </RSAKeyValue>
    </KeyValue>
    <X509Data>
      <X509Certificate>
          MIIGtzCCBZ+gAwIBAgIDGLhTMA0GCSqGSIb3DQEBCwUAMF8xCzAJBgNVBAYTAkNaMSwwKgYD
          VQQKDCPEjGVza8OhIHBvxaF0YSwgcy5wLiBbScSMIDQ3MTE0OTgzXTEiMCAGA1UEAxMZUG9z
          dFNpZ251bSBRdWFsaWZpZWQgQ0EgMjAeFw0xNDA0MTYwOTAxMTFaFw0xNTA1MDYwOTAxMTFa
          MIGZMQswCQYDVQQGEwJDWjFBMD8GA1UECgw4UmVnaW9uw6FsbsOtIHBvcmFkZW5za8OhIGFn
          ZW50dXJhLCBzLnIuby4gW0nEjCAyNjI5ODE2M10xCjAIBgNVBAsTATExFjAUBgNVBAMMDUph
          biDFoGV2xI3DrWsxEDAOBgNVBAUTB1AyMzM0MjgxETAPBgNVBAwTCGplZG5hdGVsMIIBIjAN
          BgkqhkiG9w0BAQEFAAOCAQ8AMIIBCgKCAQEApD9+2yEb3VrjkJmyJsQnop2YXSGxBR2cr+rB
          mI9pRGu9FfvAIH2bwQnA66m/AN8OJs8EHoC43t6d64ZYIVgSv8Iu/NMzus1d5BmWL1nuXSdt
          iGTMjmaSNCzj7w87xY0ALYuKb6y7Cp5TksHx8Ff8awu59GQpTJj9FmP+gljOID6spShWoXuk
          1STrI24AcNol2LfdYB7Y3+iyHbfywKUuc5sokTgmmRgkf7T9xU1IdEWT6bJSnU/89qBrANyI
          5Vc0u4fz9V2PsqiQuqX/upqJfoJGiAB/e3C781oHESxy/qePLjLBpKsu709A/7wMKg6ryDDp
          xZ/w4hxqOHF9eaXAuQIDAQABo4IDPzCCAzswPgYDVR0RBDcwNYENc2V2Y2lrQHJwYS5jeqAZ
          BgkrBgEEAdwZAgGgDBMKMTk0NzI5MDQzM6AJBgNVBA2gAhMAMIIBDgYDVR0gBIIBBTCCAQEw
          gf4GCWeBBgEEAQeCLDCB8DCBxwYIKwYBBQUHAgIwgboagbdUZW50byBrdmFsaWZpa292YW55
          IGNlcnRpZmlrYXQgYnlsIHZ5ZGFuIHBvZGxlIHpha29uYSAyMjcvMjAwMFNiLiBhIG5hdmF6
          bnljaCBwcmVkcGlzdS4vVGhpcyBxdWFsaWZpZWQgY2VydGlmaWNhdGUgd2FzIGlzc3VlZCBh
          Y2NvcmRpbmcgdG8gTGF3IE5vIDIyNy8yMDAwQ29sbC4gYW5kIHJlbGF0ZWQgcmVndWxhdGlv
          bnMwJAYIKwYBBQUHAgEWGGh0dHA6Ly93d3cucG9zdHNpZ251bS5jejAYBggrBgEFBQcBAwQM
          MAowCAYGBACORgEBMIHIBggrBgEFBQcBAQSBuzCBuDA7BggrBgEFBQcwAoYvaHR0cDovL3d3
          dy5wb3N0c2lnbnVtLmN6L2NydC9wc3F1YWxpZmllZGNhMi5jcnQwPAYIKwYBBQUHMAKGMGh0
          dHA6Ly93d3cyLnBvc3RzaWdudW0uY3ovY3J0L3BzcXVhbGlmaWVkY2EyLmNydDA7BggrBgEF
          BQcwAoYvaHR0cDovL3Bvc3RzaWdudW0udHRjLmN6L2NydC9wc3F1YWxpZmllZGNhMi5jcnQw
          DgYDVR0PAQH/BAQDAgXgMB8GA1UdIwQYMBaAFInoTN+LJjk+1yQuEg565+Yn5daXMIGxBgNV
          HR8EgakwgaYwNaAzoDGGL2h0dHA6Ly93d3cucG9zdHNpZ251bS5jei9jcmwvcHNxdWFsaWZp
          ZWRjYTIuY3JsMDagNKAyhjBodHRwOi8vd3d3Mi5wb3N0c2lnbnVtLmN6L2NybC9wc3F1YWxp
          ZmllZGNhMi5jcmwwNaAzoDGGL2h0dHA6Ly9wb3N0c2lnbnVtLnR0Yy5jei9jcmwvcHNxdWFs
          aWZpZWRjYTIuY3JsMB0GA1UdDgQWBBShlLmW1Cxdhnxxe3hA3Cva+Tm5qjANBgkqhkiG9w0B
          AQsFAAOCAQEAlol6CGrLrq3Uymjcns1mLYuyQGZEA64nVsQMWo/rxeOn42jG2HjweHJQYKez
          RkPQJNackSef+gzrDd+fZD6ElMqDZ6VmYBO99aFoTENNFdfTQrLdrUk07fw8e4KZ+YwNwSpL
          CMHO1MYDpljNlMoHMJLPqT2LKguoxQ8DNg50QUU7h80IVy06PJE92vGa/FJuimcDNc85Jcwa
          /M9mdaGfrfzit/XwIW4QtRajvFwlUwiiJx/mj13NaW+7SKWqjoMkSbv7tI+k2713w7N8aw17
          i+/Ny+kZmlvR9XoFbIzcFPWcvP1P0sH+ge2tpQ56VUoIY+en9NW4uHIWut7cfYWZRw==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JZPHm7LMyRALqrT4AcLNur6As8M=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T3qRcum0CBW24Pk7X1pRZVSRbDo=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f77n6FNjNw48oVtIjUbQKjxtRSM=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YKxy8TlAt897LxqopoEl1vu5gg4=</DigestValue>
      </Reference>
      <Reference URI="/xl/sharedStrings.xml?ContentType=application/vnd.openxmlformats-officedocument.spreadsheetml.sharedStrings+xml">
        <DigestMethod Algorithm="http://www.w3.org/2000/09/xmldsig#sha1"/>
        <DigestValue>C7lqiA2yLH6wgu/2596qfucxPro=</DigestValue>
      </Reference>
      <Reference URI="/xl/styles.xml?ContentType=application/vnd.openxmlformats-officedocument.spreadsheetml.styles+xml">
        <DigestMethod Algorithm="http://www.w3.org/2000/09/xmldsig#sha1"/>
        <DigestValue>VWs+W7O/FJ4Io0Wvf7ezLAPuIew=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kIkVVdJRIHQJxtX41q8u9PczP+8=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jvvEfIWjECX0xfnZ1ACftHGRpJ0=</DigestValue>
      </Reference>
      <Reference URI="/xl/worksheets/sheet2.xml?ContentType=application/vnd.openxmlformats-officedocument.spreadsheetml.worksheet+xml">
        <DigestMethod Algorithm="http://www.w3.org/2000/09/xmldsig#sha1"/>
        <DigestValue>QpVtx6FPWTZOCfVKJF7fB0QAwec=</DigestValue>
      </Reference>
      <Reference URI="/xl/worksheets/sheet3.xml?ContentType=application/vnd.openxmlformats-officedocument.spreadsheetml.worksheet+xml">
        <DigestMethod Algorithm="http://www.w3.org/2000/09/xmldsig#sha1"/>
        <DigestValue>y030uHQWtHsJZ07YsQXJffYe2J8=</DigestValue>
      </Reference>
    </Manifest>
    <SignatureProperties>
      <SignatureProperty Id="idSignatureTime" Target="#idPackageSignature">
        <mdssi:SignatureTime>
          <mdssi:Format>YYYY-MM-DDThh:mm:ssTZD</mdssi:Format>
          <mdssi:Value>2015-01-26T12:23:07Z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2014-11-03T11:46:12Z</cp:lastPrinted>
  <dcterms:created xsi:type="dcterms:W3CDTF">2014-09-30T05:30:16Z</dcterms:created>
  <dcterms:modified xsi:type="dcterms:W3CDTF">2014-11-03T12:06:04Z</dcterms:modified>
</cp:coreProperties>
</file>